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TỔNG HỢP KL" sheetId="23" r:id="rId1"/>
    <sheet name="P.TC-HC-TH" sheetId="1" r:id="rId2"/>
    <sheet name="PCTCT-HSSV" sheetId="2" r:id="rId3"/>
    <sheet name="PKTĐBCL" sheetId="3" r:id="rId4"/>
    <sheet name="P.KHTC" sheetId="5" r:id="rId5"/>
    <sheet name="P.QT-DV" sheetId="4" r:id="rId6"/>
    <sheet name="P.TS-DT" sheetId="7" r:id="rId7"/>
    <sheet name="P.QLKH-HTQT" sheetId="6" r:id="rId8"/>
    <sheet name="TO.TT-PC" sheetId="8" r:id="rId9"/>
    <sheet name="TT.QHDN" sheetId="9" r:id="rId10"/>
    <sheet name="TT.ĐHQLDL" sheetId="10" r:id="rId11"/>
    <sheet name="TT.Y TẾ" sheetId="11" r:id="rId12"/>
    <sheet name="TT.THU VIEN" sheetId="12" r:id="rId13"/>
    <sheet name="TT.ĐT-LTT" sheetId="13" r:id="rId14"/>
    <sheet name="K.KHCB" sheetId="14" r:id="rId15"/>
    <sheet name="K.LLCT" sheetId="15" r:id="rId16"/>
    <sheet name="K.CNTT" sheetId="16" r:id="rId17"/>
    <sheet name="K.CO KHI" sheetId="18" r:id="rId18"/>
    <sheet name="K.CN Đ-ĐT" sheetId="17" r:id="rId19"/>
    <sheet name="K.CN DLUC" sheetId="19" r:id="rId20"/>
    <sheet name="K.N-LANH" sheetId="20" r:id="rId21"/>
    <sheet name="K.MAY-TT" sheetId="21" r:id="rId22"/>
    <sheet name="Sheet5" sheetId="22" r:id="rId23"/>
  </sheets>
  <calcPr calcId="144525"/>
</workbook>
</file>

<file path=xl/calcChain.xml><?xml version="1.0" encoding="utf-8"?>
<calcChain xmlns="http://schemas.openxmlformats.org/spreadsheetml/2006/main">
  <c r="K15" i="18" l="1"/>
  <c r="J15" i="18"/>
  <c r="J14" i="18"/>
  <c r="K14" i="18" s="1"/>
  <c r="K13" i="18"/>
  <c r="J13" i="18"/>
  <c r="J12" i="18"/>
  <c r="K12" i="18" s="1"/>
  <c r="K11" i="18"/>
  <c r="J11" i="18"/>
  <c r="J10" i="18"/>
  <c r="K10" i="18" s="1"/>
  <c r="K9" i="18"/>
  <c r="J9" i="18"/>
  <c r="J8" i="18"/>
  <c r="K8" i="18" s="1"/>
  <c r="M17" i="21" l="1"/>
  <c r="N17" i="21" s="1"/>
  <c r="M16" i="21"/>
  <c r="N16" i="21" s="1"/>
  <c r="M15" i="21"/>
  <c r="N15" i="21" s="1"/>
  <c r="M14" i="21"/>
  <c r="N14" i="21" s="1"/>
  <c r="M13" i="21"/>
  <c r="N13" i="21" s="1"/>
  <c r="M12" i="21"/>
  <c r="N12" i="21" s="1"/>
  <c r="M11" i="21"/>
  <c r="N11" i="21" s="1"/>
  <c r="M10" i="21"/>
  <c r="N10" i="21" s="1"/>
  <c r="M9" i="21"/>
  <c r="N9" i="21" s="1"/>
  <c r="M8" i="21"/>
  <c r="N8" i="21" s="1"/>
  <c r="Q5" i="21"/>
  <c r="I16" i="20" l="1"/>
  <c r="H16" i="20"/>
  <c r="H15" i="20"/>
  <c r="I15" i="20" s="1"/>
  <c r="I14" i="20"/>
  <c r="H14" i="20"/>
  <c r="H13" i="20"/>
  <c r="I13" i="20" s="1"/>
  <c r="I12" i="20"/>
  <c r="H12" i="20"/>
  <c r="H11" i="20"/>
  <c r="I11" i="20" s="1"/>
  <c r="I10" i="20"/>
  <c r="H10" i="20"/>
  <c r="H9" i="20"/>
  <c r="I9" i="20" s="1"/>
  <c r="I8" i="20"/>
  <c r="H8" i="20"/>
  <c r="N5" i="19" l="1"/>
  <c r="A44" i="17" l="1"/>
  <c r="A45" i="17" s="1"/>
  <c r="A46" i="17" s="1"/>
  <c r="A47" i="17" s="1"/>
  <c r="A48" i="17" s="1"/>
  <c r="A49" i="17" s="1"/>
  <c r="A50" i="17" s="1"/>
  <c r="A51" i="17" s="1"/>
  <c r="A52" i="17" s="1"/>
  <c r="N39" i="17"/>
  <c r="O39" i="17" s="1"/>
  <c r="P39" i="17" s="1"/>
  <c r="N38" i="17"/>
  <c r="O38" i="17" s="1"/>
  <c r="P38" i="17" s="1"/>
  <c r="N37" i="17"/>
  <c r="O37" i="17" s="1"/>
  <c r="P37" i="17" s="1"/>
  <c r="N36" i="17"/>
  <c r="O36" i="17" s="1"/>
  <c r="P36" i="17" s="1"/>
  <c r="N35" i="17"/>
  <c r="O35" i="17" s="1"/>
  <c r="P35" i="17" s="1"/>
  <c r="N34" i="17"/>
  <c r="O34" i="17" s="1"/>
  <c r="P34" i="17" s="1"/>
  <c r="N33" i="17"/>
  <c r="O33" i="17" s="1"/>
  <c r="P33" i="17" s="1"/>
  <c r="N32" i="17"/>
  <c r="O32" i="17" s="1"/>
  <c r="P32" i="17" s="1"/>
  <c r="N31" i="17"/>
  <c r="O31" i="17" s="1"/>
  <c r="P31" i="17" s="1"/>
  <c r="N30" i="17"/>
  <c r="O30" i="17" s="1"/>
  <c r="P30" i="17" s="1"/>
  <c r="N29" i="17"/>
  <c r="O29" i="17" s="1"/>
  <c r="P29" i="17" s="1"/>
  <c r="N28" i="17"/>
  <c r="O28" i="17" s="1"/>
  <c r="P28" i="17" s="1"/>
  <c r="N27" i="17"/>
  <c r="O27" i="17" s="1"/>
  <c r="P27" i="17" s="1"/>
  <c r="N26" i="17"/>
  <c r="O26" i="17" s="1"/>
  <c r="P26" i="17" s="1"/>
  <c r="N25" i="17"/>
  <c r="O25" i="17" s="1"/>
  <c r="P25" i="17" s="1"/>
  <c r="N24" i="17"/>
  <c r="O24" i="17" s="1"/>
  <c r="P24" i="17" s="1"/>
  <c r="N23" i="17"/>
  <c r="O23" i="17" s="1"/>
  <c r="P23" i="17" s="1"/>
  <c r="N22" i="17"/>
  <c r="O22" i="17" s="1"/>
  <c r="P22" i="17" s="1"/>
  <c r="N21" i="17"/>
  <c r="O21" i="17" s="1"/>
  <c r="P21" i="17" s="1"/>
  <c r="N20" i="17"/>
  <c r="O20" i="17" s="1"/>
  <c r="P20" i="17" s="1"/>
  <c r="N19" i="17"/>
  <c r="O19" i="17" s="1"/>
  <c r="P19" i="17" s="1"/>
  <c r="N18" i="17"/>
  <c r="O18" i="17" s="1"/>
  <c r="P18" i="17" s="1"/>
  <c r="N17" i="17"/>
  <c r="O17" i="17" s="1"/>
  <c r="P17" i="17" s="1"/>
  <c r="N16" i="17"/>
  <c r="O16" i="17" s="1"/>
  <c r="P16" i="17" s="1"/>
  <c r="N15" i="17"/>
  <c r="O15" i="17" s="1"/>
  <c r="P15" i="17" s="1"/>
  <c r="N14" i="17"/>
  <c r="O14" i="17" s="1"/>
  <c r="P14" i="17" s="1"/>
  <c r="N13" i="17"/>
  <c r="O13" i="17" s="1"/>
  <c r="P13" i="17" s="1"/>
  <c r="N12" i="17"/>
  <c r="O12" i="17" s="1"/>
  <c r="P12" i="17" s="1"/>
  <c r="N11" i="17"/>
  <c r="O11" i="17" s="1"/>
  <c r="P11" i="17" s="1"/>
  <c r="N10" i="17"/>
  <c r="O10" i="17" s="1"/>
  <c r="P10" i="17" s="1"/>
  <c r="A10" i="17"/>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38" i="17" s="1"/>
  <c r="A39" i="17" s="1"/>
  <c r="N9" i="17"/>
  <c r="O9" i="17" s="1"/>
  <c r="P9" i="17" s="1"/>
  <c r="A9" i="17"/>
  <c r="N8" i="17"/>
  <c r="O8" i="17" s="1"/>
  <c r="P8" i="17" s="1"/>
  <c r="I33" i="16" l="1"/>
  <c r="J33" i="16" s="1"/>
  <c r="K33" i="16" s="1"/>
  <c r="J32" i="16"/>
  <c r="K32" i="16" s="1"/>
  <c r="I32" i="16"/>
  <c r="I31" i="16"/>
  <c r="J31" i="16" s="1"/>
  <c r="K31" i="16" s="1"/>
  <c r="I30" i="16"/>
  <c r="J30" i="16" s="1"/>
  <c r="K30" i="16" s="1"/>
  <c r="I29" i="16"/>
  <c r="J29" i="16" s="1"/>
  <c r="K29" i="16" s="1"/>
  <c r="J28" i="16"/>
  <c r="K28" i="16" s="1"/>
  <c r="I28" i="16"/>
  <c r="I27" i="16"/>
  <c r="J27" i="16" s="1"/>
  <c r="K27" i="16" s="1"/>
  <c r="I26" i="16"/>
  <c r="J26" i="16" s="1"/>
  <c r="K26" i="16" s="1"/>
  <c r="I25" i="16"/>
  <c r="J25" i="16" s="1"/>
  <c r="K25" i="16" s="1"/>
  <c r="J24" i="16"/>
  <c r="K24" i="16" s="1"/>
  <c r="I24" i="16"/>
  <c r="I23" i="16"/>
  <c r="J23" i="16" s="1"/>
  <c r="K23" i="16" s="1"/>
  <c r="I22" i="16"/>
  <c r="J22" i="16" s="1"/>
  <c r="K22" i="16" s="1"/>
  <c r="I21" i="16"/>
  <c r="J21" i="16" s="1"/>
  <c r="K21" i="16" s="1"/>
  <c r="J20" i="16"/>
  <c r="K20" i="16" s="1"/>
  <c r="I20" i="16"/>
  <c r="I19" i="16"/>
  <c r="J19" i="16" s="1"/>
  <c r="K19" i="16" s="1"/>
  <c r="I18" i="16"/>
  <c r="J18" i="16" s="1"/>
  <c r="K18" i="16" s="1"/>
  <c r="I17" i="16"/>
  <c r="J17" i="16" s="1"/>
  <c r="K17" i="16" s="1"/>
  <c r="J16" i="16"/>
  <c r="K16" i="16" s="1"/>
  <c r="I16" i="16"/>
  <c r="I15" i="16"/>
  <c r="J15" i="16" s="1"/>
  <c r="K15" i="16" s="1"/>
  <c r="I14" i="16"/>
  <c r="J14" i="16" s="1"/>
  <c r="K14" i="16" s="1"/>
  <c r="I13" i="16"/>
  <c r="J13" i="16" s="1"/>
  <c r="K13" i="16" s="1"/>
  <c r="J12" i="16"/>
  <c r="K12" i="16" s="1"/>
  <c r="I12" i="16"/>
  <c r="I11" i="16"/>
  <c r="J11" i="16" s="1"/>
  <c r="K11" i="16" s="1"/>
  <c r="I10" i="16"/>
  <c r="J10" i="16" s="1"/>
  <c r="K10" i="16" s="1"/>
  <c r="I9" i="16"/>
  <c r="J9" i="16" s="1"/>
  <c r="K9" i="16" s="1"/>
  <c r="J8" i="16"/>
  <c r="K8" i="16" s="1"/>
  <c r="I8" i="16"/>
  <c r="M5" i="16"/>
  <c r="AB39" i="14" l="1"/>
  <c r="AA39" i="14"/>
  <c r="Z39" i="14"/>
  <c r="Y39" i="14"/>
  <c r="X39" i="14"/>
  <c r="W39" i="14"/>
  <c r="V39" i="14"/>
  <c r="U39" i="14"/>
  <c r="T39" i="14"/>
  <c r="S39" i="14"/>
  <c r="R39" i="14"/>
  <c r="Q39" i="14"/>
  <c r="P39" i="14"/>
  <c r="M38" i="14"/>
  <c r="N38" i="14" s="1"/>
  <c r="N37" i="14"/>
  <c r="M37" i="14"/>
  <c r="M36" i="14"/>
  <c r="N36" i="14" s="1"/>
  <c r="N35" i="14"/>
  <c r="M35" i="14"/>
  <c r="M34" i="14"/>
  <c r="N34" i="14" s="1"/>
  <c r="N33" i="14"/>
  <c r="M33" i="14"/>
  <c r="M32" i="14"/>
  <c r="N32" i="14" s="1"/>
  <c r="N31" i="14"/>
  <c r="M31" i="14"/>
  <c r="M30" i="14"/>
  <c r="N30" i="14" s="1"/>
  <c r="N29" i="14"/>
  <c r="M29" i="14"/>
  <c r="M28" i="14"/>
  <c r="N28" i="14" s="1"/>
  <c r="N27" i="14"/>
  <c r="M27" i="14"/>
  <c r="M26" i="14"/>
  <c r="N26" i="14" s="1"/>
  <c r="N25" i="14"/>
  <c r="M25" i="14"/>
  <c r="M24" i="14"/>
  <c r="N24" i="14" s="1"/>
  <c r="N23" i="14"/>
  <c r="M23" i="14"/>
  <c r="M22" i="14"/>
  <c r="N22" i="14" s="1"/>
  <c r="N21" i="14"/>
  <c r="M21" i="14"/>
  <c r="M20" i="14"/>
  <c r="N20" i="14" s="1"/>
  <c r="N19" i="14"/>
  <c r="M19" i="14"/>
  <c r="M18" i="14"/>
  <c r="N18" i="14" s="1"/>
  <c r="N17" i="14"/>
  <c r="M17" i="14"/>
  <c r="M16" i="14"/>
  <c r="N16" i="14" s="1"/>
  <c r="N15" i="14"/>
  <c r="M15" i="14"/>
  <c r="M14" i="14"/>
  <c r="N14" i="14" s="1"/>
  <c r="N13" i="14"/>
  <c r="M13" i="14"/>
  <c r="M12" i="14"/>
  <c r="N12" i="14" s="1"/>
  <c r="N11" i="14"/>
  <c r="M11" i="14"/>
  <c r="M10" i="14"/>
  <c r="N10" i="14" s="1"/>
  <c r="N9" i="14"/>
  <c r="M9" i="14"/>
  <c r="M8" i="14"/>
  <c r="N8" i="14" s="1"/>
  <c r="P5" i="14"/>
  <c r="H10" i="13" l="1"/>
  <c r="I10" i="13" s="1"/>
  <c r="I9" i="13"/>
  <c r="J9" i="13" s="1"/>
  <c r="H9" i="13"/>
  <c r="H8" i="13"/>
  <c r="I8" i="13" s="1"/>
  <c r="L5" i="13"/>
  <c r="I14" i="12" l="1"/>
  <c r="I13" i="12"/>
  <c r="H12" i="12"/>
  <c r="I12" i="12" s="1"/>
  <c r="H11" i="12"/>
  <c r="I11" i="12" s="1"/>
  <c r="I10" i="12"/>
  <c r="I9" i="12"/>
  <c r="H9" i="12"/>
  <c r="H8" i="12"/>
  <c r="I8" i="12" s="1"/>
  <c r="L5" i="12"/>
  <c r="I10" i="11" l="1"/>
  <c r="H10" i="11"/>
  <c r="H9" i="11"/>
  <c r="I9" i="11" s="1"/>
  <c r="I8" i="11"/>
  <c r="H8" i="11"/>
  <c r="I11" i="10" l="1"/>
  <c r="H11" i="10"/>
  <c r="H10" i="10"/>
  <c r="H9" i="10"/>
  <c r="I9" i="10" s="1"/>
  <c r="H8" i="10"/>
  <c r="I8" i="10" s="1"/>
  <c r="H10" i="9" l="1"/>
  <c r="I10" i="9" s="1"/>
  <c r="H9" i="9"/>
  <c r="I9" i="9" s="1"/>
  <c r="H8" i="9"/>
  <c r="I8" i="9" s="1"/>
  <c r="L5" i="9"/>
  <c r="X8" i="8" l="1"/>
  <c r="W8" i="8"/>
  <c r="AA5" i="8"/>
  <c r="I14" i="8"/>
  <c r="J14" i="8" s="1"/>
  <c r="I13" i="8"/>
  <c r="J13" i="8" s="1"/>
  <c r="I11" i="8"/>
  <c r="J11" i="8" s="1"/>
  <c r="I10" i="8"/>
  <c r="J10" i="8" s="1"/>
  <c r="I8" i="8"/>
  <c r="J8" i="8" s="1"/>
  <c r="M5" i="8"/>
  <c r="H11" i="6" l="1"/>
  <c r="I11" i="6" s="1"/>
  <c r="J11" i="6" s="1"/>
  <c r="I10" i="6"/>
  <c r="J10" i="6" s="1"/>
  <c r="H10" i="6"/>
  <c r="H9" i="6"/>
  <c r="I9" i="6" s="1"/>
  <c r="J9" i="6" s="1"/>
  <c r="H8" i="6"/>
  <c r="I8" i="6" s="1"/>
  <c r="J8" i="6" s="1"/>
  <c r="L5" i="6"/>
  <c r="I23" i="7" l="1"/>
  <c r="H23" i="7"/>
  <c r="I22" i="7"/>
  <c r="H22" i="7"/>
  <c r="I21" i="7"/>
  <c r="H21" i="7"/>
  <c r="I20" i="7"/>
  <c r="H20" i="7"/>
  <c r="I19" i="7"/>
  <c r="H19" i="7"/>
  <c r="I18" i="7"/>
  <c r="H18" i="7"/>
  <c r="I17" i="7"/>
  <c r="H17" i="7"/>
  <c r="I16" i="7"/>
  <c r="H16" i="7"/>
  <c r="I15" i="7"/>
  <c r="H15" i="7"/>
  <c r="I14" i="7"/>
  <c r="H14" i="7"/>
  <c r="I13" i="7"/>
  <c r="H13" i="7"/>
  <c r="I12" i="7"/>
  <c r="H12" i="7"/>
  <c r="I11" i="7"/>
  <c r="H11" i="7"/>
  <c r="I10" i="7"/>
  <c r="H10" i="7"/>
  <c r="I9" i="7"/>
  <c r="H9" i="7"/>
  <c r="I8" i="7"/>
  <c r="H8" i="7"/>
  <c r="L5" i="7"/>
  <c r="R51" i="4" l="1"/>
  <c r="R50" i="4"/>
  <c r="R49" i="4"/>
  <c r="R48" i="4"/>
  <c r="R47" i="4"/>
  <c r="R46" i="4"/>
  <c r="R45" i="4"/>
  <c r="R44" i="4"/>
  <c r="R43" i="4"/>
  <c r="R42" i="4"/>
  <c r="O37" i="4"/>
  <c r="P37" i="4" s="1"/>
  <c r="O36" i="4"/>
  <c r="P36" i="4" s="1"/>
  <c r="O35" i="4"/>
  <c r="P35" i="4" s="1"/>
  <c r="P34" i="4"/>
  <c r="O34" i="4"/>
  <c r="O33" i="4"/>
  <c r="P33" i="4" s="1"/>
  <c r="P32" i="4"/>
  <c r="O32" i="4"/>
  <c r="O31" i="4"/>
  <c r="P31" i="4" s="1"/>
  <c r="P30" i="4"/>
  <c r="O30" i="4"/>
  <c r="O29" i="4"/>
  <c r="P29" i="4" s="1"/>
  <c r="P28" i="4"/>
  <c r="O28" i="4"/>
  <c r="O27" i="4"/>
  <c r="P27" i="4" s="1"/>
  <c r="P26" i="4"/>
  <c r="O26" i="4"/>
  <c r="O25" i="4"/>
  <c r="P25" i="4" s="1"/>
  <c r="P24" i="4"/>
  <c r="O24" i="4"/>
  <c r="O23" i="4"/>
  <c r="P23" i="4" s="1"/>
  <c r="P22" i="4"/>
  <c r="O22" i="4"/>
  <c r="O21" i="4"/>
  <c r="P21" i="4" s="1"/>
  <c r="O20" i="4"/>
  <c r="P20" i="4" s="1"/>
  <c r="O19" i="4"/>
  <c r="P19" i="4" s="1"/>
  <c r="O18" i="4"/>
  <c r="P18" i="4" s="1"/>
  <c r="O17" i="4"/>
  <c r="P17" i="4" s="1"/>
  <c r="O16" i="4"/>
  <c r="P16" i="4" s="1"/>
  <c r="O15" i="4"/>
  <c r="P15" i="4" s="1"/>
  <c r="O14" i="4"/>
  <c r="P14" i="4" s="1"/>
  <c r="O13" i="4"/>
  <c r="P13" i="4" s="1"/>
  <c r="O12" i="4"/>
  <c r="P12" i="4" s="1"/>
  <c r="O11" i="4"/>
  <c r="P11" i="4" s="1"/>
  <c r="O10" i="4"/>
  <c r="P10" i="4" s="1"/>
  <c r="O9" i="4"/>
  <c r="P9" i="4" s="1"/>
  <c r="O8" i="4"/>
  <c r="P8" i="4" s="1"/>
  <c r="S5" i="4"/>
  <c r="I13" i="3" l="1"/>
  <c r="J13" i="3" s="1"/>
  <c r="I12" i="3"/>
  <c r="J12" i="3" s="1"/>
  <c r="I11" i="3"/>
  <c r="J11" i="3" s="1"/>
  <c r="I10" i="3"/>
  <c r="J10" i="3" s="1"/>
  <c r="I9" i="3"/>
  <c r="J9" i="3" s="1"/>
  <c r="I8" i="3"/>
  <c r="J8" i="3" s="1"/>
  <c r="I7" i="3"/>
  <c r="J7" i="3" s="1"/>
  <c r="M17" i="2" l="1"/>
  <c r="M18" i="2"/>
  <c r="M19" i="2"/>
  <c r="M20" i="2"/>
  <c r="M21" i="2"/>
  <c r="M22" i="2"/>
  <c r="M23" i="2"/>
  <c r="M24" i="2"/>
  <c r="M25" i="2"/>
  <c r="M8" i="2"/>
  <c r="M9" i="2"/>
  <c r="M10" i="2"/>
  <c r="M11" i="2"/>
  <c r="M12" i="2"/>
  <c r="M13" i="2"/>
  <c r="M14" i="2"/>
  <c r="M15" i="2"/>
  <c r="M16" i="2"/>
  <c r="M7" i="2"/>
  <c r="M7" i="1"/>
  <c r="J25" i="2"/>
  <c r="L25" i="2" s="1"/>
  <c r="J24" i="2"/>
  <c r="L24" i="2" s="1"/>
  <c r="L23" i="2"/>
  <c r="J22" i="2"/>
  <c r="L22" i="2" s="1"/>
  <c r="J21" i="2"/>
  <c r="L21" i="2" s="1"/>
  <c r="J20" i="2"/>
  <c r="L20" i="2" s="1"/>
  <c r="J19" i="2"/>
  <c r="L19" i="2" s="1"/>
  <c r="J18" i="2"/>
  <c r="L18" i="2" s="1"/>
  <c r="J17" i="2"/>
  <c r="L17" i="2" s="1"/>
  <c r="J16" i="2"/>
  <c r="L16" i="2" s="1"/>
  <c r="J15" i="2"/>
  <c r="L15" i="2" s="1"/>
  <c r="J14" i="2"/>
  <c r="L14" i="2" s="1"/>
  <c r="J13" i="2"/>
  <c r="L13" i="2" s="1"/>
  <c r="J12" i="2"/>
  <c r="L12" i="2" s="1"/>
  <c r="J11" i="2"/>
  <c r="L11" i="2" s="1"/>
  <c r="J10" i="2"/>
  <c r="L10" i="2" s="1"/>
  <c r="J9" i="2"/>
  <c r="L9" i="2" s="1"/>
  <c r="J8" i="2"/>
  <c r="L8" i="2" s="1"/>
  <c r="J7" i="2"/>
  <c r="L7" i="2" s="1"/>
  <c r="G16" i="1" l="1"/>
  <c r="D7" i="1"/>
  <c r="E14" i="1" l="1"/>
  <c r="G12" i="1"/>
  <c r="G8" i="1"/>
  <c r="G7" i="1"/>
  <c r="E7" i="1"/>
  <c r="E10" i="1"/>
  <c r="E9" i="1"/>
  <c r="E18" i="1"/>
  <c r="E17" i="1"/>
  <c r="E22" i="1"/>
  <c r="E21" i="1"/>
  <c r="E32" i="1"/>
  <c r="E31" i="1"/>
  <c r="E30" i="1"/>
  <c r="E29" i="1"/>
  <c r="E28" i="1"/>
  <c r="E27" i="1"/>
  <c r="E26" i="1"/>
  <c r="E25" i="1"/>
  <c r="E24" i="1"/>
  <c r="D20" i="1"/>
  <c r="D15" i="1"/>
  <c r="D12" i="1"/>
  <c r="D11" i="1"/>
  <c r="D8" i="1"/>
  <c r="K21" i="1" l="1"/>
  <c r="L21" i="1" s="1"/>
  <c r="M21" i="1" s="1"/>
  <c r="K15" i="1"/>
  <c r="L15" i="1" s="1"/>
  <c r="M15" i="1" s="1"/>
  <c r="K18" i="1"/>
  <c r="L18" i="1" s="1"/>
  <c r="M18" i="1" s="1"/>
  <c r="K17" i="1"/>
  <c r="L17" i="1" s="1"/>
  <c r="M17" i="1" s="1"/>
  <c r="K32" i="1"/>
  <c r="L32" i="1" s="1"/>
  <c r="M32" i="1" s="1"/>
  <c r="K31" i="1"/>
  <c r="L31" i="1" s="1"/>
  <c r="M31" i="1" s="1"/>
  <c r="K28" i="1"/>
  <c r="L28" i="1" s="1"/>
  <c r="M28" i="1" s="1"/>
  <c r="K27" i="1"/>
  <c r="L27" i="1" s="1"/>
  <c r="M27" i="1" s="1"/>
  <c r="K24" i="1"/>
  <c r="L24" i="1" s="1"/>
  <c r="M24" i="1" s="1"/>
  <c r="K23" i="1"/>
  <c r="L23" i="1" s="1"/>
  <c r="M23" i="1" s="1"/>
  <c r="K8" i="1"/>
  <c r="L8" i="1" s="1"/>
  <c r="M8" i="1" s="1"/>
  <c r="K9" i="1"/>
  <c r="L9" i="1" s="1"/>
  <c r="M9" i="1" s="1"/>
  <c r="K10" i="1"/>
  <c r="L10" i="1" s="1"/>
  <c r="M10" i="1" s="1"/>
  <c r="K11" i="1"/>
  <c r="L11" i="1" s="1"/>
  <c r="M11" i="1" s="1"/>
  <c r="K12" i="1"/>
  <c r="L12" i="1" s="1"/>
  <c r="M12" i="1" s="1"/>
  <c r="K13" i="1"/>
  <c r="L13" i="1" s="1"/>
  <c r="M13" i="1" s="1"/>
  <c r="K14" i="1"/>
  <c r="L14" i="1" s="1"/>
  <c r="M14" i="1" s="1"/>
  <c r="K16" i="1"/>
  <c r="L16" i="1" s="1"/>
  <c r="M16" i="1" s="1"/>
  <c r="K19" i="1"/>
  <c r="L19" i="1" s="1"/>
  <c r="M19" i="1" s="1"/>
  <c r="K20" i="1"/>
  <c r="L20" i="1" s="1"/>
  <c r="M20" i="1" s="1"/>
  <c r="K22" i="1"/>
  <c r="L22" i="1" s="1"/>
  <c r="M22" i="1" s="1"/>
  <c r="K25" i="1"/>
  <c r="L25" i="1" s="1"/>
  <c r="M25" i="1" s="1"/>
  <c r="K26" i="1"/>
  <c r="L26" i="1" s="1"/>
  <c r="M26" i="1" s="1"/>
  <c r="K29" i="1"/>
  <c r="L29" i="1" s="1"/>
  <c r="M29" i="1" s="1"/>
  <c r="K30" i="1"/>
  <c r="L30" i="1" s="1"/>
  <c r="M30" i="1" s="1"/>
  <c r="K7" i="1"/>
  <c r="L7" i="1" s="1"/>
  <c r="O4" i="1" l="1"/>
</calcChain>
</file>

<file path=xl/sharedStrings.xml><?xml version="1.0" encoding="utf-8"?>
<sst xmlns="http://schemas.openxmlformats.org/spreadsheetml/2006/main" count="1650" uniqueCount="865">
  <si>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</si>
  <si>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</si>
  <si>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</si>
  <si>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</si>
  <si>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</si>
  <si>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</si>
  <si>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</si>
  <si>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</si>
  <si>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</si>
  <si>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</si>
  <si>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</si>
  <si>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</si>
  <si>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</si>
  <si>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</si>
  <si>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</si>
  <si>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</si>
  <si>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Ngày        tháng       năm</t>
  </si>
  <si>
    <t>TRƯỞNG ĐƠN VỊ</t>
  </si>
  <si>
    <t>Mức độ hoàn thành khối lượng công việc được giao (tối đa 70%)</t>
  </si>
  <si>
    <r>
      <t xml:space="preserve">Nhiệm vụ 2 </t>
    </r>
    <r>
      <rPr>
        <b/>
        <sz val="12"/>
        <color rgb="FFFF0000"/>
        <rFont val="Times New Roman"/>
        <family val="1"/>
      </rPr>
      <t xml:space="preserve"> (x2)</t>
    </r>
  </si>
  <si>
    <r>
      <t xml:space="preserve">Nhiệm vụ 3 </t>
    </r>
    <r>
      <rPr>
        <b/>
        <sz val="12"/>
        <color rgb="FFFF0000"/>
        <rFont val="Times New Roman"/>
        <family val="1"/>
      </rPr>
      <t>(x1)</t>
    </r>
  </si>
  <si>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</si>
  <si>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BẢNG XÁC ĐỊNH KHỐI LƯỢNG CÔNG VIỆC QUÝ I/2019</t>
  </si>
  <si>
    <t>01/02/2019</t>
  </si>
  <si>
    <t>01/8/2019</t>
  </si>
  <si>
    <r>
      <rPr>
        <b/>
        <sz val="13"/>
        <color indexed="8"/>
        <rFont val="Times New Roman"/>
        <family val="1"/>
      </rPr>
      <t>Nhiệm vụ 4:</t>
    </r>
    <r>
      <rPr>
        <sz val="13"/>
        <color indexed="8"/>
        <rFont val="Times New Roman"/>
        <family val="1"/>
      </rPr>
      <t xml:space="preserve"> Tổng hợp, thực hiện xây dựng đề án vị trí việc làm</t>
    </r>
  </si>
  <si>
    <r>
      <rPr>
        <b/>
        <sz val="13"/>
        <color indexed="8"/>
        <rFont val="Times New Roman"/>
        <family val="1"/>
      </rPr>
      <t>Nhiệm vụ 1:</t>
    </r>
    <r>
      <rPr>
        <sz val="13"/>
        <color indexed="8"/>
        <rFont val="Times New Roman"/>
        <family val="1"/>
      </rPr>
      <t xml:space="preserve"> Tổng hợp đánh giá, phân loại hiệu quả công việc Quý IV/2018</t>
    </r>
  </si>
  <si>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</si>
  <si>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</si>
  <si>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</si>
  <si>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</si>
  <si>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</si>
  <si>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</si>
  <si>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</si>
  <si>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</si>
  <si>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</si>
  <si>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</si>
  <si>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</si>
  <si>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</si>
  <si>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</si>
  <si>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</si>
  <si>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</si>
  <si>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</si>
  <si>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</si>
  <si>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</si>
  <si>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</si>
  <si>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</si>
  <si>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</si>
  <si>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</si>
  <si>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</si>
  <si>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</si>
  <si>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</si>
  <si>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</si>
  <si>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</si>
  <si>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</si>
  <si>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</si>
  <si>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</si>
  <si>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</si>
  <si>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</si>
  <si>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</si>
  <si>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</si>
  <si>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</si>
  <si>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</si>
  <si>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</si>
  <si>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</si>
  <si>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</si>
  <si>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</si>
  <si>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</si>
  <si>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</si>
  <si>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</si>
  <si>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</si>
  <si>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</si>
  <si>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</si>
  <si>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</si>
  <si>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</si>
  <si>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</si>
  <si>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</si>
  <si>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</si>
  <si>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</si>
  <si>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r>
      <t xml:space="preserve">Nhiệm vụ 1 </t>
    </r>
    <r>
      <rPr>
        <b/>
        <sz val="12"/>
        <color rgb="FFFF0000"/>
        <rFont val="Times New Roman"/>
        <family val="1"/>
      </rPr>
      <t>(x2)</t>
    </r>
  </si>
  <si>
    <r>
      <t xml:space="preserve">Nhiệm vụ 4  </t>
    </r>
    <r>
      <rPr>
        <b/>
        <sz val="12"/>
        <color rgb="FFFF0000"/>
        <rFont val="Times New Roman"/>
        <family val="1"/>
      </rPr>
      <t>(x2)</t>
    </r>
  </si>
  <si>
    <r>
      <t>Nhiệm vụ 5</t>
    </r>
    <r>
      <rPr>
        <b/>
        <sz val="12"/>
        <color rgb="FFFF0000"/>
        <rFont val="Times New Roman"/>
        <family val="1"/>
      </rPr>
      <t xml:space="preserve"> (x1)</t>
    </r>
  </si>
  <si>
    <t>17/02/2019</t>
  </si>
  <si>
    <t>25/01/2019</t>
  </si>
  <si>
    <t>25/3/2019</t>
  </si>
  <si>
    <t>10/3/2019</t>
  </si>
  <si>
    <t>01/2019</t>
  </si>
  <si>
    <r>
      <rPr>
        <b/>
        <sz val="13"/>
        <color indexed="8"/>
        <rFont val="Times New Roman"/>
        <family val="1"/>
      </rPr>
      <t>Nhiệm vụ 2:</t>
    </r>
    <r>
      <rPr>
        <sz val="13"/>
        <color indexed="8"/>
        <rFont val="Times New Roman"/>
        <family val="1"/>
      </rPr>
      <t xml:space="preserve"> Hỗ trợ ngày Hội tư vấn hướng nghiệp do Báo giáo dục tổ chức tại trường ngày 12/01/2019. Công tác Tuyển sinh năm 2019</t>
    </r>
  </si>
  <si>
    <t>15/01/2019</t>
  </si>
  <si>
    <r>
      <rPr>
        <b/>
        <sz val="13"/>
        <color indexed="8"/>
        <rFont val="Times New Roman"/>
        <family val="1"/>
      </rPr>
      <t>Nhiệm vụ 3:</t>
    </r>
    <r>
      <rPr>
        <sz val="13"/>
        <color indexed="8"/>
        <rFont val="Times New Roman"/>
        <family val="1"/>
      </rPr>
      <t xml:space="preserve"> Công tác phục vụ đón Tết Nguyên đán Kỷ Hợi - 2019 (trang trí, chuẩn bị đồ cúng giao thừa, mùng 6,…). Trực tết Nguyên đán</t>
    </r>
  </si>
  <si>
    <r>
      <t xml:space="preserve">Nhiệm vụ 7 </t>
    </r>
    <r>
      <rPr>
        <b/>
        <sz val="12"/>
        <color rgb="FFFF0000"/>
        <rFont val="Times New Roman"/>
        <family val="1"/>
      </rPr>
      <t>(x1)</t>
    </r>
  </si>
  <si>
    <r>
      <t>Nhiệm vụ 6</t>
    </r>
    <r>
      <rPr>
        <b/>
        <sz val="12"/>
        <color rgb="FFFF0000"/>
        <rFont val="Times New Roman"/>
        <family val="1"/>
      </rPr>
      <t xml:space="preserve"> (x1)</t>
    </r>
  </si>
  <si>
    <r>
      <rPr>
        <b/>
        <sz val="13"/>
        <color indexed="8"/>
        <rFont val="Times New Roman"/>
        <family val="1"/>
      </rPr>
      <t>Nhiệm vụ 7:</t>
    </r>
    <r>
      <rPr>
        <sz val="13"/>
        <color indexed="8"/>
        <rFont val="Times New Roman"/>
        <family val="1"/>
      </rPr>
      <t xml:space="preserve"> </t>
    </r>
  </si>
  <si>
    <t>Lưu Hoàng Hải Yến, Huỳnh Thanh Nhàn, Nguyễn Thanh Hiền, Huỳnh Thị Xuân Mai, Trần Thị Phương Oanh, Thân Thị Nhung</t>
  </si>
  <si>
    <r>
      <rPr>
        <b/>
        <sz val="13"/>
        <color indexed="8"/>
        <rFont val="Times New Roman"/>
        <family val="1"/>
      </rPr>
      <t>Nhiệm vụ 5:</t>
    </r>
    <r>
      <rPr>
        <sz val="13"/>
        <color indexed="8"/>
        <rFont val="Times New Roman"/>
        <family val="1"/>
      </rPr>
      <t xml:space="preserve"> Hỗ trợ công việc của phòng do đồng nghiệp nghỉ chế độ thai sản. Hỗ trợ công việc của Chi bộ 02 (đánh giá xếp loại đảng viên, tổng hợp cam kết học tập và làm theo tư tưởng đạo đức Hồ Chí Minh)</t>
    </r>
  </si>
  <si>
    <t>Tổ Bảo vệ 10 người (trừ Trần Văn Anh), Lâm Viết Dũng, Nguyễn Thành Nam, Nguyễn Thị Vân, Huỳnh Thị Minh Ly, Thân Thị Nhung, Lê Hùng Thanh, Nguyễn Văn Chì</t>
  </si>
  <si>
    <r>
      <t xml:space="preserve">TRƯỜNG CAO ĐẲNG LÝ TỰ TRỌNG
 THÀNH PHỐ HỒ CHÍ MINH
</t>
    </r>
    <r>
      <rPr>
        <b/>
        <sz val="12"/>
        <rFont val="Times New Roman"/>
        <family val="1"/>
      </rPr>
      <t>PHÒNG TỔ CHỨC - HÀNH CHÍNH - TỔNG HỢP</t>
    </r>
  </si>
  <si>
    <r>
      <rPr>
        <sz val="11"/>
        <color rgb="FFFF0000"/>
        <rFont val="Times New Roman"/>
        <family val="1"/>
      </rPr>
      <t>Lâm Viết Dũng,</t>
    </r>
    <r>
      <rPr>
        <sz val="11"/>
        <color theme="1"/>
        <rFont val="Times New Roman"/>
        <family val="1"/>
      </rPr>
      <t xml:space="preserve"> Nguyễn Thị Hoa, Phan Thị Ngọc Phượng, Lưu Hoàng Hải Yến</t>
    </r>
  </si>
  <si>
    <t>Trần Thị Ánh Phượng, Vũ Như Quỳnh, Huỳnh Thị Xuân Mai, Lưu Hoàng Hải Yến, Nguyễn Văn Chì</t>
  </si>
  <si>
    <r>
      <rPr>
        <b/>
        <sz val="13"/>
        <color indexed="8"/>
        <rFont val="Times New Roman"/>
        <family val="1"/>
      </rPr>
      <t>Nhiệm vụ 6:</t>
    </r>
    <r>
      <rPr>
        <sz val="13"/>
        <color indexed="8"/>
        <rFont val="Times New Roman"/>
        <family val="1"/>
      </rPr>
      <t xml:space="preserve"> Tham gia Hội thi bóng đá mini do Công đoàn ngành tổ chức. Tham gia tập văn nghệ do Công đoàn trường tổ chức (Đội 02)</t>
    </r>
  </si>
  <si>
    <t xml:space="preserve"> Lâm Viết Dũng, Nguyễn Thị Hoa, Trần Thị Ánh Phượng, Vũ Như Quỳnh, Phan Thị Ngọc Phượng, Trần Thị Phương Oanh</t>
  </si>
  <si>
    <t>Lâm Viết Dũng, Nguyễn Thành Nam, Nguyễn Thị Hoa, Nguyễn Thị Vân, Huỳnh Thị Minh Ly, Huỳnh Thị Xuân Mai, Vũ Như Quỳnh, Phan Thị Ngọc Phượng, Trần Thị Ánh Phượng, Lê Hùng Thanh, 11 Bảo vệ</t>
  </si>
  <si>
    <t>BẢNG XÁC ĐỊNH KHỐI LƯỢNG CÔNG VIỆC QUÝ 1/2019</t>
  </si>
  <si>
    <t>Nhiệm vụ 1 (x1)</t>
  </si>
  <si>
    <t>Nhiệm vụ 2  (x1)</t>
  </si>
  <si>
    <t>Nhiệm vụ 3 (x1)</t>
  </si>
  <si>
    <t>Nhiệm vụ 4 (x1)</t>
  </si>
  <si>
    <t>Nhiệm vụ 5 (x1)</t>
  </si>
  <si>
    <t>Nhiệm vụ 6 (x1)</t>
  </si>
  <si>
    <t>Tỉ lệ 6 Nhiệm vụ</t>
  </si>
  <si>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</si>
  <si>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</si>
  <si>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</si>
  <si>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</si>
  <si>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</si>
  <si>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</si>
  <si>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</si>
  <si>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</si>
  <si>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</si>
  <si>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</si>
  <si>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</si>
  <si>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</si>
  <si>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</si>
  <si>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</si>
  <si>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</si>
  <si>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</si>
  <si>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</si>
  <si>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Tham gia đoàn tư vấn tuyển sinh của Trường: 10%</t>
  </si>
  <si>
    <t>Võ Thị Tuyết</t>
  </si>
  <si>
    <t>Trịnh Tuấn Vũ</t>
  </si>
  <si>
    <t>Ghi chú: (x1) hoặc (x2)…  là trọng số của mỗi công việc, được căn cứ vào mức độ phức tạp, thời gian thực hiện...do Trưởng đơn vị quyết định.</t>
  </si>
  <si>
    <t>Nhiệm vụ 1: Xây dựng kế hoạch và tổ chức gặp gỡ đối thoại giữa đại diện Nhà trường với HSSV nội trú</t>
  </si>
  <si>
    <t>10/01/2019</t>
  </si>
  <si>
    <t xml:space="preserve">Lợi, Long </t>
  </si>
  <si>
    <t>BGH duyệt</t>
  </si>
  <si>
    <t>Nhiệm vụ 2:  Tham gia Ngày hội tư vấn hướng nghiệp năm 2019</t>
  </si>
  <si>
    <t>12/01/2019</t>
  </si>
  <si>
    <t>19 CB, NV của phòng</t>
  </si>
  <si>
    <t>Nhiệm vụ 3: xây dựng Đề án Vị trí việc làm của phòng CTCT-HSSV</t>
  </si>
  <si>
    <t>Thiện, Lợi, Hiệp, Hà, Nữ, Long</t>
  </si>
  <si>
    <t xml:space="preserve">Nhiệm vụ 4: Xây dựng kế hoạch, tổ chức Chào cờ đầu năm Kỷ Hợi (18-02-2019); </t>
  </si>
  <si>
    <t>Hiệp, Hiếu, Dũng</t>
  </si>
  <si>
    <t>Nhiệm vụ 5: Xây dựng Mục tiêu và KH hoạch định các mục tiêu 2019 của phòng; BC thực hiện ISO hàng tháng</t>
  </si>
  <si>
    <t>Thiện, Hà, Nữ</t>
  </si>
  <si>
    <t>Nhiệm vụ 6: Quản lý HSSV các khoa thực hiện hỗ trợ công tác hành chính (lập văn bản gửi cơ quan địa phương về ANTT,…)</t>
  </si>
  <si>
    <t>Hiếu, Dũng</t>
  </si>
  <si>
    <t>BGH duyệt; Đơn vị phân công</t>
  </si>
  <si>
    <t>Ngày 22 tháng 3 năm 2019</t>
  </si>
  <si>
    <r>
      <t xml:space="preserve">TRƯỜNG CAO ĐẲNG LÝ TỰ TRỌNG
 THÀNH PHỐ HỒ CHÍ MINH
</t>
    </r>
    <r>
      <rPr>
        <b/>
        <sz val="13"/>
        <rFont val="Times New Roman"/>
        <family val="1"/>
      </rPr>
      <t>PHÒNG CTCT - HSSV</t>
    </r>
  </si>
  <si>
    <t>x</t>
  </si>
  <si>
    <t>DŨNG</t>
  </si>
  <si>
    <t>Nguyễn Chí Nhân</t>
  </si>
  <si>
    <r>
      <t xml:space="preserve">TRƯỜNG CAO ĐẲNG LÝ TỰ TRỌNG
 THÀNH PHỐ HỒ CHÍ MINH
</t>
    </r>
    <r>
      <rPr>
        <b/>
        <sz val="13"/>
        <rFont val="Times New Roman"/>
        <family val="1"/>
      </rPr>
      <t>KHẢO THÍ &amp; ĐBCL</t>
    </r>
  </si>
  <si>
    <r>
      <t xml:space="preserve">Nhiệm vụ 1 </t>
    </r>
    <r>
      <rPr>
        <b/>
        <sz val="12"/>
        <color rgb="FFFF0000"/>
        <rFont val="Times New Roman"/>
        <family val="1"/>
      </rPr>
      <t>(x1)</t>
    </r>
  </si>
  <si>
    <r>
      <t xml:space="preserve">Nhiệm vụ 2 </t>
    </r>
    <r>
      <rPr>
        <b/>
        <sz val="12"/>
        <color rgb="FFFF0000"/>
        <rFont val="Times New Roman"/>
        <family val="1"/>
      </rPr>
      <t xml:space="preserve"> (x1)</t>
    </r>
  </si>
  <si>
    <r>
      <t xml:space="preserve">Nhiệm vụ 3 </t>
    </r>
    <r>
      <rPr>
        <b/>
        <sz val="12"/>
        <color rgb="FFFF0000"/>
        <rFont val="Times New Roman"/>
        <family val="1"/>
      </rPr>
      <t>(x2)</t>
    </r>
  </si>
  <si>
    <r>
      <t xml:space="preserve">Nhiệm vụ 4
</t>
    </r>
    <r>
      <rPr>
        <b/>
        <sz val="12"/>
        <color rgb="FFFF0000"/>
        <rFont val="Times New Roman"/>
        <family val="1"/>
      </rPr>
      <t>(x1)</t>
    </r>
  </si>
  <si>
    <r>
      <t xml:space="preserve">Nhiệm vụ 5
</t>
    </r>
    <r>
      <rPr>
        <b/>
        <sz val="12"/>
        <color rgb="FFFF0000"/>
        <rFont val="Times New Roman"/>
        <family val="1"/>
      </rPr>
      <t>(x1)</t>
    </r>
  </si>
  <si>
    <t>Võ Thị Anh Đào</t>
  </si>
  <si>
    <t>Nguyễn Thanh Sơn</t>
  </si>
  <si>
    <t>Lương Minh Dũng</t>
  </si>
  <si>
    <t>Nguyễn Thị Tuyết</t>
  </si>
  <si>
    <t>Vũ Thị Thu Thuỷ</t>
  </si>
  <si>
    <t>Nguyễn Yến Nhi</t>
  </si>
  <si>
    <r>
      <t>Ghi chú:</t>
    </r>
    <r>
      <rPr>
        <b/>
        <sz val="13"/>
        <color rgb="FFFF0000"/>
        <rFont val="Times New Roman"/>
        <family val="1"/>
      </rPr>
      <t xml:space="preserve"> (x1) hoặc (x2)…  </t>
    </r>
    <r>
      <rPr>
        <b/>
        <sz val="13"/>
        <rFont val="Times New Roman"/>
        <family val="1"/>
      </rPr>
      <t>là trọng số của mỗi công việc, được căn cứ vào mức độ phức tạp, thời gian thực hiện...do Trưởng đơn vị quyết định.</t>
    </r>
  </si>
  <si>
    <t>Nhiệm vụ 1: Hỗ trợ Trung tâm Lý Tự Trọng thi chứng chỉ ngoại ngữ</t>
  </si>
  <si>
    <t>03 (Võ Thị Anh Đào,
 Nguyễn Yến Nhi, Vũ Thị Thu Thuỷ)</t>
  </si>
  <si>
    <t>Nhiệm vụ 2: Hỗ trợ Trung tâm Lý Tự Trọng thi chứng chỉ tin học</t>
  </si>
  <si>
    <t>02 (Nguyễn Yến Nhi, 
Nguyễn Thanh Sơn)</t>
  </si>
  <si>
    <t>Nhiệm vụ 3: Làm thêm vào các ngày thứ bảy, chủ nhật và buổi tối để phục vụ công tác thi kết thúc học phần các khoá (không bố trí nghỉ bù trong tuần)</t>
  </si>
  <si>
    <t>07 (Nguyễn Chí Nhân, Võ Thị Anh Đào, 
Nguyễn Thanh Sơn, Lương Minh Dũng, Nguyễn Thị Tuyết, Vũ Thị Thu Thuỷ, Nguyễn Yến Nhi)</t>
  </si>
  <si>
    <t>Nhiệm vụ 4: Tham gia xây dựng đề án vị trí việc làm của đơn vị</t>
  </si>
  <si>
    <t>03 (Nguyễn Chí Nhân, Võ Thị Anh Đào, Nguyễn Thị Tuyết)</t>
  </si>
  <si>
    <t>Nhiệm vụ 5: Hỗ trợ kỹ thuật tại khoa CNTT trong các đợt thi trắc nghiệm online</t>
  </si>
  <si>
    <t>01 (Lương Minh Dũng)</t>
  </si>
  <si>
    <t>Ngày        tháng   3    năm 2019</t>
  </si>
  <si>
    <t>TRƯỜNG CAO ĐẲNG LÝ TỰ TRỌNG
 THÀNH PHỐ HỒ CHÍ MINH</t>
  </si>
  <si>
    <t>ĐƠN VỊ: Phòng Quản Trị - Dịch Vụ</t>
  </si>
  <si>
    <t xml:space="preserve">Nhiệm vụ 1 </t>
  </si>
  <si>
    <t xml:space="preserve">Nhiệm vụ 2 </t>
  </si>
  <si>
    <t>Nhiệm vụ 3</t>
  </si>
  <si>
    <t>Nhiệm vụ 4</t>
  </si>
  <si>
    <t>Nhiệm vụ 5</t>
  </si>
  <si>
    <t>Nhiệm vụ 6</t>
  </si>
  <si>
    <t>Nhiệm vụ 7</t>
  </si>
  <si>
    <t>Nhiệm vụ 8</t>
  </si>
  <si>
    <t>Nhiệm vụ 9</t>
  </si>
  <si>
    <t>Nhiệm vụ 10</t>
  </si>
  <si>
    <t>Tỉ lệ 10 Nhiệm vụ</t>
  </si>
  <si>
    <t>Lê Quang</t>
  </si>
  <si>
    <t>LIÊM</t>
  </si>
  <si>
    <t>Nguyễn Văn</t>
  </si>
  <si>
    <t>THÀNH</t>
  </si>
  <si>
    <t>Nguyễn Trọng</t>
  </si>
  <si>
    <t>PHÚ</t>
  </si>
  <si>
    <t>Đỗ Văn</t>
  </si>
  <si>
    <t>TRONG</t>
  </si>
  <si>
    <t>Giáp Văn</t>
  </si>
  <si>
    <t>THỊNH</t>
  </si>
  <si>
    <t>Vũ Ngọc</t>
  </si>
  <si>
    <t>QUANG</t>
  </si>
  <si>
    <t>Lê Hồng Anh</t>
  </si>
  <si>
    <t>TUẤN</t>
  </si>
  <si>
    <t>Ninh Đỗ</t>
  </si>
  <si>
    <t>HIỆP</t>
  </si>
  <si>
    <t>Bùi Đặng Hoàng</t>
  </si>
  <si>
    <t>Nguyễn Tiến Việt</t>
  </si>
  <si>
    <t>Giáp Đức</t>
  </si>
  <si>
    <t>NHẬN</t>
  </si>
  <si>
    <t>Nguyễn Cao</t>
  </si>
  <si>
    <t>THẮNG</t>
  </si>
  <si>
    <t>Mai Thu</t>
  </si>
  <si>
    <t>HƯƠNG</t>
  </si>
  <si>
    <t>Trần Thị</t>
  </si>
  <si>
    <t>THU</t>
  </si>
  <si>
    <t>Thân Thị</t>
  </si>
  <si>
    <t>QUYẾT</t>
  </si>
  <si>
    <t>Đỗ Thị Bích</t>
  </si>
  <si>
    <t>THỦY</t>
  </si>
  <si>
    <t>Nguyễn Thị Thu</t>
  </si>
  <si>
    <t>TRANG</t>
  </si>
  <si>
    <t>Dương Thị</t>
  </si>
  <si>
    <t>Tạ Quốc</t>
  </si>
  <si>
    <t>TẤN</t>
  </si>
  <si>
    <t>Nguyễn Xuân</t>
  </si>
  <si>
    <t>LỢI</t>
  </si>
  <si>
    <t>Thi Thị</t>
  </si>
  <si>
    <t>PHÍM</t>
  </si>
  <si>
    <t>Trang Thị</t>
  </si>
  <si>
    <t>MINH</t>
  </si>
  <si>
    <t>Trần Thị Kim</t>
  </si>
  <si>
    <t>LOAN</t>
  </si>
  <si>
    <t>Huỳnh Thị Thu</t>
  </si>
  <si>
    <t>NGA</t>
  </si>
  <si>
    <t>Nguyễn Lê Hồng</t>
  </si>
  <si>
    <t>ĐIỆP</t>
  </si>
  <si>
    <t>Lê Thị</t>
  </si>
  <si>
    <t>THIỆN</t>
  </si>
  <si>
    <t>Võ Tấn</t>
  </si>
  <si>
    <t>KIỆT</t>
  </si>
  <si>
    <t>Huỳnh Bá</t>
  </si>
  <si>
    <t>TRIẾT</t>
  </si>
  <si>
    <t>Trần Thanh</t>
  </si>
  <si>
    <t>QUÍ</t>
  </si>
  <si>
    <t>Nhiệm vụ 1: Trực, hỗ trợ cho buổi tư vấn tuyển sinh vào ngày 12/1/2019</t>
  </si>
  <si>
    <t xml:space="preserve">Nhiệm vụ 2: Thay đường ống dẫn nước tại trạm bơm </t>
  </si>
  <si>
    <t>20/01/2019</t>
  </si>
  <si>
    <t xml:space="preserve">Nhiệm vụ 3: Tập Huấn CĐ Ngành Giáo Dục tại HT A </t>
  </si>
  <si>
    <t>13/03/2019</t>
  </si>
  <si>
    <t>Nhiệm vụ 4: Họp tổng kết của Sở LĐTBXH tại HT A</t>
  </si>
  <si>
    <t>Nhiệm vụ 5: Phục vụ công tác tiếp đoàn HS các trường đến tham quan</t>
  </si>
  <si>
    <t>Trong Quí 1</t>
  </si>
  <si>
    <t>Nhiệm Vụ 6: Hỗ trợ cho buổi khai mạc giải bóng đá NAM, Nữ Ngành</t>
  </si>
  <si>
    <t>17 và 24 /3/2019</t>
  </si>
  <si>
    <t>Nhiệm Vụ 7: Hổ Trợ các đơn vị khác trong trường.</t>
  </si>
  <si>
    <t>BGH</t>
  </si>
  <si>
    <t>Nhiệm Vụ 8: Các Báo cáo Gửi Sở GD-ĐT và Sở LĐTB.</t>
  </si>
  <si>
    <t>22/02/2019</t>
  </si>
  <si>
    <t>Nhiệm Vụ 9: Thi công mới hệ thống điện cho xưởng may mới tại khoa CNM-TT</t>
  </si>
  <si>
    <t>16/3/2019</t>
  </si>
  <si>
    <t>17/3/2019</t>
  </si>
  <si>
    <t>Nhiệm vụ 10: Phục vụ công tác tiếp đoàn UBND, Sở LĐTBXH tỉnh Bắc Kạn và Trường CĐ Nghề DTNT Bắc Kạn ngày 21/2/2019</t>
  </si>
  <si>
    <t>21/2/2019</t>
  </si>
  <si>
    <t>PHÒNG TUYỂN SINH - ĐÀO TẠO</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</si>
  <si>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</si>
  <si>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</si>
  <si>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</si>
  <si>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</si>
  <si>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</si>
  <si>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</si>
  <si>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</si>
  <si>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</si>
  <si>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</si>
  <si>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</si>
  <si>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</si>
  <si>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</si>
  <si>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</si>
  <si>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</si>
  <si>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</si>
  <si>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</si>
  <si>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Nhiệm vụ 1: Công tác giáo vụ, trực liên thông buổi tối, Live stream</t>
  </si>
  <si>
    <t>20/3/2019</t>
  </si>
  <si>
    <t>Nhiệm vụ 2: Tư vấn tuyển sinh tiết chào cờ, ngày thứ 7, ngày chủ nhật</t>
  </si>
  <si>
    <t>BGH Duyệt</t>
  </si>
  <si>
    <t>Nhiệm vụ 3: Tham gia công tác ISO</t>
  </si>
  <si>
    <t>Nhiệm vụ 4: Tham gia vận hành, quản lý phần mềm PMT-EMS</t>
  </si>
  <si>
    <t>Ghi chú: Đính kèm theo danh sách phân công cụ thể./.</t>
  </si>
  <si>
    <t>Ngày 26 tháng 3 năm 2019</t>
  </si>
  <si>
    <t>KT.TRƯỞNG ĐƠN VỊ</t>
  </si>
  <si>
    <t>PHÓ TRƯỞNG ĐƠN VỊ</t>
  </si>
  <si>
    <t>PHÒNG QUẢN LÝ KHOA HỌC
- HỢP TÁC QUỐC TẾ</t>
  </si>
  <si>
    <r>
      <t>Soạn MOU</t>
    </r>
    <r>
      <rPr>
        <b/>
        <sz val="12"/>
        <color rgb="FFFF0000"/>
        <rFont val="Times New Roman"/>
        <family val="1"/>
      </rPr>
      <t xml:space="preserve"> (x2)</t>
    </r>
  </si>
  <si>
    <t>Nhiệm vụ n</t>
  </si>
  <si>
    <t>Nguyễn Ngọc Trang</t>
  </si>
  <si>
    <t>Huỳnh Thị Cẩm Hoa</t>
  </si>
  <si>
    <t>Lê Tiến Dũng</t>
  </si>
  <si>
    <t>Trần Nhật Minh</t>
  </si>
  <si>
    <t>Đi tham gia Tuyển sinh tại các trường THCS-THPT trong địa bàn TP. HCM</t>
  </si>
  <si>
    <t>30/4/2019</t>
  </si>
  <si>
    <t>Đi tham gia Tư vấn ngày hội tuyến sinh</t>
  </si>
  <si>
    <t>Lê Tiến Dũng, Trần Nhật Minh, Huỳnh T Cẩm hoa</t>
  </si>
  <si>
    <t>Thực hiện powerpoint giới thiệu về trường tiếp đoàn cán bộ tỉnh Bắc Kạn</t>
  </si>
  <si>
    <t>Tham gia xây dựng bản ghi nhớ hợp tác với SaffViet</t>
  </si>
  <si>
    <t>Tham gia xây dựng chương trình hợp tác với Trường CDN DTNT Bắc Kạn</t>
  </si>
  <si>
    <t>Tham gia xây dựng chương trình tham quan học tập tháng 3</t>
  </si>
  <si>
    <t>Ngày 25  tháng 3 năm 2019</t>
  </si>
  <si>
    <t>TRƯỜNG CAO ĐẲNG LÝ TỰ TRỌNG THÀNH PHỐ HỒ CHÍ MINH</t>
  </si>
  <si>
    <t xml:space="preserve">TỔ THANH TRA - PHÁP CHẾ                                                                 </t>
  </si>
  <si>
    <t>Nhiệm vụ 1 (x1)
Tăng ca trực</t>
  </si>
  <si>
    <t>Nhiệm vụ 2  (x1)
Tham gia đội tuyển trường</t>
  </si>
  <si>
    <t>Nhiệm vụ 3 (x1)
Nhiệm vụ đột xuất do trưởng đơn vị phân công</t>
  </si>
  <si>
    <t>Nhiệm vụ 4 (x1)
Kiêm nhiệm
(giảng dạy/ chủ nhiệm)
Nhiệm vụ đột xuất do trưởng đơn vị phân công</t>
  </si>
  <si>
    <t>Nhiệm vụ 5 (x1)
Tuyển sinh
Nhiệm vụ đột xuất do trưởng đơn vị phân công</t>
  </si>
  <si>
    <t>Nguyễn Thanh Lâm</t>
  </si>
  <si>
    <t>Phạm Minh Nghĩa</t>
  </si>
  <si>
    <t>Nguyễn Thị Ngọc Anh</t>
  </si>
  <si>
    <t>Lê Minh Phong</t>
  </si>
  <si>
    <t>Phạm Huy Hoàng</t>
  </si>
  <si>
    <t>Hồ Thị Khuyên</t>
  </si>
  <si>
    <t>Nguyễn Thị Thảo</t>
  </si>
  <si>
    <t>Trương Thị Hồng</t>
  </si>
  <si>
    <t>THỐNG KÊ CHI TIẾT KHỐI LƯỢNG CÔNG VIỆC ĐỘT XUẤT
 ĐƠN VỊ THỰC HIỆN</t>
  </si>
  <si>
    <t>Tháng 1/2019</t>
  </si>
  <si>
    <t>Tháng 3/2019</t>
  </si>
  <si>
    <t>Tháng 2/2019</t>
  </si>
  <si>
    <t>Nhiệm vụ 5:</t>
  </si>
  <si>
    <t>Ngày  21  tháng 03   năm 2019</t>
  </si>
  <si>
    <t xml:space="preserve">TỔ THANH TRA - PHÁP CHẾ                                                      </t>
  </si>
  <si>
    <r>
      <t xml:space="preserve">Nhiệm vụ 1 </t>
    </r>
    <r>
      <rPr>
        <b/>
        <sz val="11"/>
        <color rgb="FFFF0000"/>
        <rFont val="Times New Roman"/>
        <family val="1"/>
      </rPr>
      <t>(x1)</t>
    </r>
  </si>
  <si>
    <r>
      <t xml:space="preserve">Nhiệm vụ 2 </t>
    </r>
    <r>
      <rPr>
        <b/>
        <sz val="11"/>
        <color rgb="FFFF0000"/>
        <rFont val="Times New Roman"/>
        <family val="1"/>
      </rPr>
      <t xml:space="preserve"> (x2)</t>
    </r>
  </si>
  <si>
    <r>
      <t xml:space="preserve">Nhiệm vụ 3 </t>
    </r>
    <r>
      <rPr>
        <b/>
        <sz val="11"/>
        <color rgb="FFFF0000"/>
        <rFont val="Times New Roman"/>
        <family val="1"/>
      </rPr>
      <t>(x1)</t>
    </r>
  </si>
  <si>
    <r>
      <t xml:space="preserve">Nhiệm vụ 4 </t>
    </r>
    <r>
      <rPr>
        <b/>
        <sz val="11"/>
        <color rgb="FFFF0000"/>
        <rFont val="Times New Roman"/>
        <family val="1"/>
      </rPr>
      <t xml:space="preserve"> (x1)</t>
    </r>
  </si>
  <si>
    <t xml:space="preserve">Trương Thị Hồng </t>
  </si>
  <si>
    <t>Ghi chú:</t>
  </si>
  <si>
    <r>
      <rPr>
        <b/>
        <sz val="12"/>
        <color rgb="FFFF0000"/>
        <rFont val="Times New Roman"/>
        <family val="1"/>
      </rPr>
      <t xml:space="preserve">(x1) hoặc (x2)… </t>
    </r>
    <r>
      <rPr>
        <b/>
        <sz val="12"/>
        <color theme="1"/>
        <rFont val="Times New Roman"/>
        <family val="1"/>
      </rPr>
      <t xml:space="preserve"> là trọng số của mỗi công việc, được căn cứ vào mức độ phức tạp, thời gian thực hiện...do Trưởng đơn vị quyết định.</t>
    </r>
  </si>
  <si>
    <t xml:space="preserve">Thực hiện công tác phục vụ cho kiểm điểm, đánh giá, xếp loại chất lượng hàng năm đối với tổ chức đảng, đảng viên cuối năm 2018 </t>
  </si>
  <si>
    <t>Đảng ủy duyệt</t>
  </si>
  <si>
    <t xml:space="preserve">Thực hiện các báo cáo đột xuất: </t>
  </si>
  <si>
    <t xml:space="preserve"> Đảng ủy phân công</t>
  </si>
  <si>
    <t xml:space="preserve">2.1. Thực hiện công tác kiểm tra giám sát và báo cáo công tác  KTGS đối với chi bộ 03 (quý 3+4/2018) </t>
  </si>
  <si>
    <t xml:space="preserve">2.2. Thực hiện Báo báo 3 năm thực hiện chỉ thị số 05-CT/TW </t>
  </si>
  <si>
    <t xml:space="preserve">2.3. Thực hiện báo cáo Kiểm tra giám sát tài chính đảng theo công văn số 852-CV/UBKT </t>
  </si>
  <si>
    <t xml:space="preserve"> UBKT Đảng ủy phân công</t>
  </si>
  <si>
    <t xml:space="preserve">Thực hiện khảo sát và tổng hợp khảo sát đột xuất để báo cáo nhanh cho Ban Tuyên giáo Thành ủy về Trạm thu phí Ninh Lộc-Khánh Hòa </t>
  </si>
  <si>
    <t>Báo cáo trước chi bộ Chuyên đề học tập và làm theo tấm gương đạo đức phong cách Hồ Chí Minh chủ đề 2019.</t>
  </si>
  <si>
    <t>Chi bộ 02 phân công</t>
  </si>
  <si>
    <t>Ngày 23 tháng  03 năm 2019</t>
  </si>
  <si>
    <t xml:space="preserve">ĐƠN VỊ:  TRUNG TÂM QUAN HỆ DOANG NHIỆP                                                                          </t>
  </si>
  <si>
    <t>Nguyễn Văn Chiến</t>
  </si>
  <si>
    <t xml:space="preserve">Mai Nguyễn Hoàng Yến </t>
  </si>
  <si>
    <t>Lương Xuân Thịnh</t>
  </si>
  <si>
    <t xml:space="preserve">Đi gửi công văn, tờ trình xin chủ trương của nhà trường lên phòng Kế hoạch - Tài chính Sở GD-ĐT, theo dõi tiến độ giải quyết và đi lấy.
Tham gia công tác đi tuyển sinh trực tiếp và tham gia trả lời livestream tư vấn tuyển sinh và tư vấn giới thiệu việc làm do nhà trường tổ chức.
</t>
  </si>
  <si>
    <t xml:space="preserve">
 Tháng 1/2019
 Ngày 4/3/2019</t>
  </si>
  <si>
    <t xml:space="preserve">
Tháng 7/2019
Ngày 9/4/2019</t>
  </si>
  <si>
    <t xml:space="preserve">1
1
2
</t>
  </si>
  <si>
    <t xml:space="preserve">1
1
2
</t>
  </si>
  <si>
    <t xml:space="preserve">0
0
0
</t>
  </si>
  <si>
    <t>Tham gia công tác coi thi
Tham gia các phong trào, do công đoàn, đoàn thanh niên
Tham gia giải bóng đá nữ
Tham gia công tác chủ nhiệm
Hướng dẫn HSSV thực tập
Duy trì và cải tiến chất lượng ISO 9001:2015;
Đi kiểm tra, giám sát giảng viên đi thực tập xí nghiệp.</t>
  </si>
  <si>
    <t>Theo đợt
Ngày 13/3/2019
Tháng 10/2018
Tháng 3/2019
Tháng 1/2019
Tháng 11/2018</t>
  </si>
  <si>
    <t xml:space="preserve">
Tháng 6/2019
Tháng 8/2019
Tháng 12/2019
Tháng 7/2019</t>
  </si>
  <si>
    <t>1
3
1
2
1
1
1</t>
  </si>
  <si>
    <t>0
0
0
0
0
0
0</t>
  </si>
  <si>
    <t>BGH duyệt
Đơn vị phân công</t>
  </si>
  <si>
    <t>Lập kế hoạch, Tờ trình, Liên hệ làm việc với doanh nghiệp, Tham gia các hoạt động với Trung tâm hỗ trợ việc làm Thành phố và khu chế suất.
Đưa HSSV đi tham quan nhà máy.</t>
  </si>
  <si>
    <t>Tháng 12/2019</t>
  </si>
  <si>
    <t>Nhiệm vụ n:</t>
  </si>
  <si>
    <t>…</t>
  </si>
  <si>
    <t>Ngày 21 tháng 03 năm 2019</t>
  </si>
  <si>
    <t>P.TRƯỞNG ĐƠN VỊ</t>
  </si>
  <si>
    <t>ĐƠN VỊ: TRUNG TÂM ĐIỀU HÀNH VÀ
 QUẢN LÝ DỮ LIỆU</t>
  </si>
  <si>
    <t xml:space="preserve">Nhiệm vụ 3 (x1) </t>
  </si>
  <si>
    <t xml:space="preserve">Nhiệm vụ 4 (x2) </t>
  </si>
  <si>
    <t>Nguyễn Hữu Thiện</t>
  </si>
  <si>
    <t>Trần Quốc Định</t>
  </si>
  <si>
    <t>Nguyễn Thị Thanh Hòa</t>
  </si>
  <si>
    <t>Phạm Huỳnh Kim Ngân</t>
  </si>
  <si>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 do Trưởng đơn vị quyết định.</t>
    </r>
  </si>
  <si>
    <t>THỐNG KÊ CHI TIẾT KHỐI LƯỢNG CÔNG VIỆC ĐỘT XUẤT ĐƠN VỊ  THỰC HIỆN</t>
  </si>
  <si>
    <r>
      <rPr>
        <b/>
        <sz val="13"/>
        <color indexed="8"/>
        <rFont val="Times New Roman"/>
        <family val="1"/>
      </rPr>
      <t>Nhiệm vụ 1:</t>
    </r>
    <r>
      <rPr>
        <sz val="13"/>
        <color indexed="8"/>
        <rFont val="Times New Roman"/>
        <family val="1"/>
      </rPr>
      <t xml:space="preserve"> Thực hiện ghi hình tuyển sinh trực tuyến </t>
    </r>
  </si>
  <si>
    <t>31/3/2019</t>
  </si>
  <si>
    <r>
      <t xml:space="preserve">Nhiệm vụ 2 : </t>
    </r>
    <r>
      <rPr>
        <sz val="13"/>
        <color indexed="8"/>
        <rFont val="Times New Roman"/>
        <family val="1"/>
      </rPr>
      <t>Phối hợp với các đơn vị thực hiện việc gửi tin nhắn điện tử cho phụ huynh học sinh khối Trung cấp 9+</t>
    </r>
  </si>
  <si>
    <r>
      <rPr>
        <b/>
        <sz val="13"/>
        <color indexed="8"/>
        <rFont val="Times New Roman"/>
        <family val="1"/>
      </rPr>
      <t>Nhiệm vụ 3:</t>
    </r>
    <r>
      <rPr>
        <sz val="13"/>
        <color indexed="8"/>
        <rFont val="Times New Roman"/>
        <family val="1"/>
      </rPr>
      <t xml:space="preserve"> Nhắn tin trả lời tư vấn cho học sinh, sinh viên trên fanpage của Trường</t>
    </r>
  </si>
  <si>
    <r>
      <rPr>
        <b/>
        <sz val="13"/>
        <color indexed="8"/>
        <rFont val="Times New Roman"/>
        <family val="1"/>
      </rPr>
      <t xml:space="preserve">Nhiệm vụ 4: </t>
    </r>
    <r>
      <rPr>
        <sz val="13"/>
        <color indexed="8"/>
        <rFont val="Times New Roman"/>
        <family val="1"/>
      </rPr>
      <t>Tham gia công tác tư vấn tuyển sinh tại Thành phố HCM</t>
    </r>
  </si>
  <si>
    <t>Phạm Hữu Lộc</t>
  </si>
  <si>
    <t xml:space="preserve">ĐƠN VỊ:  TRUNG TÂM Y TẾ                                                                          </t>
  </si>
  <si>
    <t>Trang Thị Xuân Uyên</t>
  </si>
  <si>
    <t>Bùi Thị Lan Anh</t>
  </si>
  <si>
    <t>Lê Thị Huyền</t>
  </si>
  <si>
    <r>
      <rPr>
        <b/>
        <sz val="13"/>
        <color indexed="8"/>
        <rFont val="Times New Roman"/>
        <family val="1"/>
      </rPr>
      <t>Nhiệm vụ 1</t>
    </r>
    <r>
      <rPr>
        <sz val="13"/>
        <color indexed="8"/>
        <rFont val="Times New Roman"/>
        <family val="1"/>
      </rPr>
      <t>: (Thực hiện công văn xin hỗ trợ thuốc ABATE 1SG diệt lăng quăng trong hệ thống thoát nước của trường)</t>
    </r>
  </si>
  <si>
    <t>4 (Trang Thị Xuân Uyên, Lê Thị Huyền, Bùi Thị Lan Anh)</t>
  </si>
  <si>
    <t>BGH duyệt:</t>
  </si>
  <si>
    <r>
      <rPr>
        <b/>
        <sz val="13"/>
        <color indexed="8"/>
        <rFont val="Times New Roman"/>
        <family val="1"/>
      </rPr>
      <t>Nhiệm vụ 2</t>
    </r>
    <r>
      <rPr>
        <sz val="13"/>
        <color indexed="8"/>
        <rFont val="Times New Roman"/>
        <family val="1"/>
      </rPr>
      <t>:Thực hiện mẫu xét nghiệm tầm soát tình huống sinh viên có biểu hiện sử dụng ma túy trong trường học (Kết quả mẫu  xét nghiệm kèm theo)</t>
    </r>
  </si>
  <si>
    <t>2 (Trang Thị Xuân Uyên, Lê Thị Huyền)</t>
  </si>
  <si>
    <t xml:space="preserve">Trung tâm Y tế: </t>
  </si>
  <si>
    <t>Ngày  20  tháng  3  năm 2019</t>
  </si>
  <si>
    <t>TRANG THỊ XUÂN UYÊN</t>
  </si>
  <si>
    <t xml:space="preserve"> TRUNG TÂM THƯ VIỆN</t>
  </si>
  <si>
    <t>Tỉ lệ 3 Nhiệm vụ</t>
  </si>
  <si>
    <t>Đỗ Tuấn Việt</t>
  </si>
  <si>
    <t>Trần Thị Diễm Thúy</t>
  </si>
  <si>
    <t>Nguyễn Tứ Cảnh</t>
  </si>
  <si>
    <t>Trương Hữu Lộc</t>
  </si>
  <si>
    <t>Đặng Thu Hà</t>
  </si>
  <si>
    <t>Hà Thị Hậu</t>
  </si>
  <si>
    <t>Nguyễn Thị Trang</t>
  </si>
  <si>
    <t>Tham gia đội bóng đá của trường</t>
  </si>
  <si>
    <t>tháng 4/2018</t>
  </si>
  <si>
    <t>Tham gia đội văn nghệ</t>
  </si>
  <si>
    <t>Tháng 3/2020</t>
  </si>
  <si>
    <t>tháng 4/2019</t>
  </si>
  <si>
    <t>Cập nhật tủ sách pháp luật ngày 27/02/2019 Số: 504/GDĐT-CTTT(hỗ trợ tổ thanh tra pháp chế)</t>
  </si>
  <si>
    <t>tháng 2/2019</t>
  </si>
  <si>
    <t>tháng 2/2020</t>
  </si>
  <si>
    <t>Đơn vị 
phân công</t>
  </si>
  <si>
    <t>Cập nhật sách vào trang Thư viện số.</t>
  </si>
  <si>
    <t>tháng 1,2,3/2019</t>
  </si>
  <si>
    <t xml:space="preserve">Đón đoàn cán bộ, giáo viên và học sinh Trung tâm GDNN-GDTX huyện Càn Long, Trà Vinh đến trường tham quan học tập và tham gia tư vấn tuyển sinh </t>
  </si>
  <si>
    <t xml:space="preserve">Đón đoàn Cán bộ, giáo viên và học sinh trường THCS An Lộc B huyện Bình Long, tỉnh Bình Phước đến trường thăm quan học tập và tham gia tư vấn tuyển sinh </t>
  </si>
  <si>
    <t>Giặt bao gối phòng nghỉ ngơi HSSV</t>
  </si>
  <si>
    <t>2 lần/1 tháng</t>
  </si>
  <si>
    <t>Hà; thúy; trang; hậu</t>
  </si>
  <si>
    <t>Ngày 25 tháng 3 năm 2019</t>
  </si>
  <si>
    <t>TRUNG TÂM ĐÀO TẠO
LÝ TỰ TRỌNG</t>
  </si>
  <si>
    <r>
      <t xml:space="preserve">Nhiệm vụ 2 </t>
    </r>
    <r>
      <rPr>
        <b/>
        <sz val="12"/>
        <color rgb="FFFF0000"/>
        <rFont val="Times New Roman"/>
        <family val="1"/>
      </rPr>
      <t xml:space="preserve"> (x3)</t>
    </r>
  </si>
  <si>
    <t>Đỗ Thị Tâm</t>
  </si>
  <si>
    <t>Lương Thị Thắm</t>
  </si>
  <si>
    <t>Đỗ Công Thành</t>
  </si>
  <si>
    <t>Ghi chú: (x1) Tham giá đội bóng nữ , văn nghệ; (x3) Quản lý Trung tâm KONE</t>
  </si>
  <si>
    <t>Quản lý Trung tâm  KONE</t>
  </si>
  <si>
    <t>Dịch cho Trường</t>
  </si>
  <si>
    <t>Ngày 25/1/2019</t>
  </si>
  <si>
    <t>Tham gia đội bóng đá nữ</t>
  </si>
  <si>
    <t>Ngày 11/03/2019</t>
  </si>
  <si>
    <t>Đỗ Thị Tâm; Lương Thị Thắm</t>
  </si>
  <si>
    <t>Ngày 25 tháng 03 năm 2019</t>
  </si>
  <si>
    <t>KHOA HỌC CƠ BẢN</t>
  </si>
  <si>
    <t>Mức độ hoàn thành khối lượng công việc được giao 
(tối đa 70%)</t>
  </si>
  <si>
    <r>
      <t xml:space="preserve">Học bồi dường đạt chuẩn và nâng chuẩn </t>
    </r>
    <r>
      <rPr>
        <b/>
        <sz val="12"/>
        <color rgb="FFFF0000"/>
        <rFont val="Times New Roman"/>
        <family val="1"/>
      </rPr>
      <t>(x1)</t>
    </r>
  </si>
  <si>
    <r>
      <t xml:space="preserve">Hướng dẫn Giáo sinh thực tập  </t>
    </r>
    <r>
      <rPr>
        <b/>
        <sz val="12"/>
        <color rgb="FFFF0000"/>
        <rFont val="Times New Roman"/>
        <family val="1"/>
      </rPr>
      <t xml:space="preserve"> (x1)</t>
    </r>
  </si>
  <si>
    <r>
      <t>Hỗ trợ Chuyên môn</t>
    </r>
    <r>
      <rPr>
        <b/>
        <sz val="12"/>
        <color rgb="FFFF0000"/>
        <rFont val="Times New Roman"/>
        <family val="1"/>
      </rPr>
      <t xml:space="preserve">
(x2)</t>
    </r>
  </si>
  <si>
    <r>
      <t>Soạn đề thi</t>
    </r>
    <r>
      <rPr>
        <b/>
        <sz val="12"/>
        <color rgb="FFFF0000"/>
        <rFont val="Times New Roman"/>
        <family val="1"/>
      </rPr>
      <t>(x1)</t>
    </r>
  </si>
  <si>
    <r>
      <t xml:space="preserve">Chấm thi tốt nghiệp </t>
    </r>
    <r>
      <rPr>
        <b/>
        <sz val="12"/>
        <color rgb="FFFF0000"/>
        <rFont val="Times New Roman"/>
        <family val="1"/>
      </rPr>
      <t>(x1)</t>
    </r>
  </si>
  <si>
    <r>
      <t xml:space="preserve">Hỗ trợ tuyển sinh
</t>
    </r>
    <r>
      <rPr>
        <b/>
        <sz val="12"/>
        <color rgb="FFFF0000"/>
        <rFont val="Times New Roman"/>
        <family val="1"/>
      </rPr>
      <t>(x2)</t>
    </r>
  </si>
  <si>
    <r>
      <t xml:space="preserve">Dạy/ coi thi buổi tối </t>
    </r>
    <r>
      <rPr>
        <b/>
        <sz val="12"/>
        <color rgb="FFFF0000"/>
        <rFont val="Times New Roman"/>
        <family val="1"/>
      </rPr>
      <t>(x2)</t>
    </r>
  </si>
  <si>
    <r>
      <t xml:space="preserve">Phong trào đá banh
</t>
    </r>
    <r>
      <rPr>
        <b/>
        <sz val="12"/>
        <color rgb="FFFF0000"/>
        <rFont val="Times New Roman"/>
        <family val="1"/>
      </rPr>
      <t>(x1)</t>
    </r>
  </si>
  <si>
    <r>
      <t xml:space="preserve">Coi thi chủ nhật/ coi thi đột xuất </t>
    </r>
    <r>
      <rPr>
        <b/>
        <sz val="12"/>
        <color rgb="FFFF0000"/>
        <rFont val="Times New Roman"/>
        <family val="1"/>
      </rPr>
      <t>(x1)</t>
    </r>
  </si>
  <si>
    <t>Hoc bồi dưỡng 
GVC hạng II
NVSP CĐ-ĐH</t>
  </si>
  <si>
    <t>Học bồi dưỡng CN tiếng Anh</t>
  </si>
  <si>
    <t>Cao học</t>
  </si>
  <si>
    <t>Học Anh văn/ Tin học</t>
  </si>
  <si>
    <t>Soạn đề thi</t>
  </si>
  <si>
    <t>Chấm thi tốt nghiệp</t>
  </si>
  <si>
    <t>Dạy ban đêm</t>
  </si>
  <si>
    <t xml:space="preserve">Coi thi đột xuất
</t>
  </si>
  <si>
    <t>Hỗ  trợ GV nước ngoài</t>
  </si>
  <si>
    <t>Hướng dẫn giáo sinh thực tập</t>
  </si>
  <si>
    <t>Phong trào đá banh/ Bóng chuyền</t>
  </si>
  <si>
    <t>Hỗ  trợ tuyển sinh</t>
  </si>
  <si>
    <t>Hỗ trợ  xếp TKB</t>
  </si>
  <si>
    <t>Trần Kim Thu Liễu</t>
  </si>
  <si>
    <t>Phạm Thị Thu Nga</t>
  </si>
  <si>
    <t>KXL</t>
  </si>
  <si>
    <t>Nghỉ hộ sản 
từ 19/2/2019</t>
  </si>
  <si>
    <t>Nguyễn Thị Huyền Nga</t>
  </si>
  <si>
    <t>Lê Thái Hùng</t>
  </si>
  <si>
    <t>ngày 03/01/2019
sửa điểm 18T4-CNO1</t>
  </si>
  <si>
    <t>Nguyễn Văn Hậu</t>
  </si>
  <si>
    <t>Anh văn</t>
  </si>
  <si>
    <t>Dương Đức Kiên</t>
  </si>
  <si>
    <t>Hà Như Mai</t>
  </si>
  <si>
    <t>Cao Thị Nga</t>
  </si>
  <si>
    <t>Nguyễn Thị Cẩm Thạch</t>
  </si>
  <si>
    <t>Nguyễn Thị Thủy</t>
  </si>
  <si>
    <t>Nguyễn Văn Đông</t>
  </si>
  <si>
    <t>Đặng Thị Kiến Trúc</t>
  </si>
  <si>
    <t>Nguyễn Thanh Tú</t>
  </si>
  <si>
    <t>Trần Thị Ánh Tuyết</t>
  </si>
  <si>
    <t>Trịnh Khắc Vũ</t>
  </si>
  <si>
    <t>Nguyễn Phương Hà</t>
  </si>
  <si>
    <t>Nguyễn Thị Thanh Tú</t>
  </si>
  <si>
    <t>BTEC</t>
  </si>
  <si>
    <t>Học cao học từ 2016</t>
  </si>
  <si>
    <t>Tin học</t>
  </si>
  <si>
    <r>
      <t xml:space="preserve">Xếp loại thi đua tháng 01/2019 </t>
    </r>
    <r>
      <rPr>
        <b/>
        <sz val="9"/>
        <rFont val="Times New Roman"/>
        <family val="1"/>
      </rPr>
      <t>loại C</t>
    </r>
  </si>
  <si>
    <t>Giang Phi Hùng</t>
  </si>
  <si>
    <t>Nguyễn Mạnh Phương</t>
  </si>
  <si>
    <t>Nguyễn Phú Tân</t>
  </si>
  <si>
    <t>Học cao học từ tháng 3/2019</t>
  </si>
  <si>
    <t>Nguyễn Đức Thắng</t>
  </si>
  <si>
    <t>Tin học
Anh văn</t>
  </si>
  <si>
    <t>Nguyễn Thị Thu Hà</t>
  </si>
  <si>
    <t>Nghỉ không 
hưởng lương từ tháng 1/2019</t>
  </si>
  <si>
    <t>Phạm Thị Thu Hiền</t>
  </si>
  <si>
    <t>Võ Thị Hồng Lan</t>
  </si>
  <si>
    <t>Nguyễn Thị Thu Tâm</t>
  </si>
  <si>
    <t>Vương Thanh Thuỷ</t>
  </si>
  <si>
    <t>ngày 22/2 vào lớp trễ 8 phút
nhắc nhở việc tự ý thay đổi ổ khóa phòng LAB trong thời gian nghỉ Tết</t>
  </si>
  <si>
    <t>Lê Nguyễn Mỹ Trâm</t>
  </si>
  <si>
    <t>Nguyễn Thị Bảo Trân</t>
  </si>
  <si>
    <t>Trần Thanh Trúc</t>
  </si>
  <si>
    <t>Training Workshop on English Language Teaching Methodology
SEAMEO</t>
  </si>
  <si>
    <t>Lê Văn Bình</t>
  </si>
  <si>
    <t>Ngô Thanh Điền</t>
  </si>
  <si>
    <t>nghỉ dạy 
từ 11/3/2019 đến 16/3/2019 vì nằm viện, mổ</t>
  </si>
  <si>
    <t>Học bồi dưỡng đạt chuẩn và nâng chuẩn</t>
  </si>
  <si>
    <t>Hoc bồi dưỡng 
Giảng viên chính hạng II</t>
  </si>
  <si>
    <t>tháng 12/2018</t>
  </si>
  <si>
    <t>tháng 3/2019</t>
  </si>
  <si>
    <t>chưa có 
kết quả</t>
  </si>
  <si>
    <t>tháng 9/2018</t>
  </si>
  <si>
    <t>chưa kết thúc</t>
  </si>
  <si>
    <t>Training Workshop on 
English Language Teaching Methodology
SEAMEO</t>
  </si>
  <si>
    <t>tháng 1/2019</t>
  </si>
  <si>
    <t xml:space="preserve">05/1/2019
</t>
  </si>
  <si>
    <t xml:space="preserve"> 12/1/2019</t>
  </si>
  <si>
    <t>Học Sau đại học</t>
  </si>
  <si>
    <t xml:space="preserve">3/2019 (Nguyễn Phú Tân)
2016 (Nguyễn Thị Thanh Tú)
</t>
  </si>
  <si>
    <t>Hướng dẫn Giáo sinh thực tập</t>
  </si>
  <si>
    <t>30/5/2019</t>
  </si>
  <si>
    <t>chưa hết thời gian</t>
  </si>
  <si>
    <t>Hỗ trợ Chuyên môn</t>
  </si>
  <si>
    <t>SVHS học tiếng Anh với GV nước ngoài</t>
  </si>
  <si>
    <t>25/2/2019</t>
  </si>
  <si>
    <t>21/3/2019</t>
  </si>
  <si>
    <t>Hỗ trợ xếp thời khóa biểu</t>
  </si>
  <si>
    <t>15/1/2019</t>
  </si>
  <si>
    <t>Dạy/ Coi thi buổi tối</t>
  </si>
  <si>
    <t>Hỗ trợ tuyển sinh</t>
  </si>
  <si>
    <t>12/1/2019
9/3/2019</t>
  </si>
  <si>
    <t>Khảo thí</t>
  </si>
  <si>
    <t>Coi thi Chủ nhật/ coi thi đột xuất</t>
  </si>
  <si>
    <t>16-18/3</t>
  </si>
  <si>
    <t>Chấm thi Tốt nghiệp</t>
  </si>
  <si>
    <t>Phong trào đá banh/ bóng chuyền</t>
  </si>
  <si>
    <t>tháng 01/2019</t>
  </si>
  <si>
    <t>TRƯỞNG KHOA</t>
  </si>
  <si>
    <t>KHOA LÝ LUẬN CHÍNH TRỊ</t>
  </si>
  <si>
    <t>Nhiệm vụ 1 (6%)</t>
  </si>
  <si>
    <t>Nhiệm vụ 2  (6%)</t>
  </si>
  <si>
    <t>Nhiệm vụ 3  (6%)</t>
  </si>
  <si>
    <t>Nhiệm vụ 4 (6%)</t>
  </si>
  <si>
    <t>Nhiệm vụ 5  (6%)</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</si>
  <si>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</si>
  <si>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</si>
  <si>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</si>
  <si>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</si>
  <si>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</si>
  <si>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</si>
  <si>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</si>
  <si>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</si>
  <si>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</si>
  <si>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</si>
  <si>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</si>
  <si>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</si>
  <si>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</si>
  <si>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</si>
  <si>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</si>
  <si>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</si>
  <si>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Góp ý dự thảo giáo trình môn Giáo dục Chính trị</t>
  </si>
  <si>
    <t>28/2/2019</t>
  </si>
  <si>
    <t>Thực hiện tổng hợp góp ý Góp ý dự thảo giáo trình môn Giáo dục Chính trị</t>
  </si>
  <si>
    <t>8h 6/03/2019</t>
  </si>
  <si>
    <t>11h 06/03/2019</t>
  </si>
  <si>
    <t>Được phân công giảng dạy buổi tối hệ Liên thông CĐ, học lại học kỳ II 2018-2019</t>
  </si>
  <si>
    <t xml:space="preserve">  18/02.2019</t>
  </si>
  <si>
    <t>Coi thi buổi tối hoặc được điều động coi thi bổ sung</t>
  </si>
  <si>
    <t xml:space="preserve"> 18/02/2019</t>
  </si>
  <si>
    <t xml:space="preserve"> 31/03/2019</t>
  </si>
  <si>
    <t>Tham gia đội đá bóng nữ của Trường</t>
  </si>
  <si>
    <t>trong thang 3/2019</t>
  </si>
  <si>
    <t>Ngày 25  tháng 03 năm 2018</t>
  </si>
  <si>
    <t>PHÓ TRƯỞNG ĐƠN VỊ</t>
  </si>
  <si>
    <t>KHOA CÔNG NGHỆ THÔNG TIN</t>
  </si>
  <si>
    <r>
      <t xml:space="preserve">Nhiệm vụ 2 </t>
    </r>
    <r>
      <rPr>
        <b/>
        <sz val="12"/>
        <color rgb="FFFF0000"/>
        <rFont val="Times New Roman"/>
        <family val="1"/>
      </rPr>
      <t>(x1)</t>
    </r>
  </si>
  <si>
    <r>
      <t xml:space="preserve">Nhiệm vụ 4 </t>
    </r>
    <r>
      <rPr>
        <b/>
        <sz val="12"/>
        <color rgb="FFFF0000"/>
        <rFont val="Times New Roman"/>
        <family val="1"/>
      </rPr>
      <t>(x1)</t>
    </r>
  </si>
  <si>
    <r>
      <t xml:space="preserve">Nhiệm vụ 5 </t>
    </r>
    <r>
      <rPr>
        <b/>
        <sz val="12"/>
        <color rgb="FFFF0000"/>
        <rFont val="Times New Roman"/>
        <family val="1"/>
      </rPr>
      <t>(x1)</t>
    </r>
  </si>
  <si>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</si>
  <si>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</si>
  <si>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</si>
  <si>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</si>
  <si>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</si>
  <si>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</si>
  <si>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</si>
  <si>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</si>
  <si>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</si>
  <si>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</si>
  <si>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</si>
  <si>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</si>
  <si>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</si>
  <si>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</si>
  <si>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</si>
  <si>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</si>
  <si>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</si>
  <si>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</si>
  <si>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</si>
  <si>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</si>
  <si>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</si>
  <si>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</si>
  <si>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</si>
  <si>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</si>
  <si>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</si>
  <si>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r>
      <rPr>
        <b/>
        <u/>
        <sz val="13"/>
        <color indexed="8"/>
        <rFont val="Times New Roman"/>
        <family val="1"/>
      </rPr>
      <t>Nhiệm vụ 1</t>
    </r>
    <r>
      <rPr>
        <sz val="13"/>
        <color indexed="8"/>
        <rFont val="Times New Roman"/>
        <family val="1"/>
      </rPr>
      <t>: 
Giảng viên có tiết dạy vào các buổi tối và ngày Chủ Nhật.</t>
    </r>
  </si>
  <si>
    <t>18/02/2019</t>
  </si>
  <si>
    <t>20/03/2019</t>
  </si>
  <si>
    <r>
      <rPr>
        <b/>
        <u/>
        <sz val="13"/>
        <color indexed="8"/>
        <rFont val="Times New Roman"/>
        <family val="1"/>
      </rPr>
      <t>Nhiệm vụ 2</t>
    </r>
    <r>
      <rPr>
        <sz val="13"/>
        <color indexed="8"/>
        <rFont val="Times New Roman"/>
        <family val="1"/>
      </rPr>
      <t xml:space="preserve">:
</t>
    </r>
    <r>
      <rPr>
        <u/>
        <sz val="13"/>
        <color indexed="8"/>
        <rFont val="Times New Roman"/>
        <family val="1"/>
      </rPr>
      <t>Quản lý phòng máy</t>
    </r>
    <r>
      <rPr>
        <sz val="13"/>
        <color indexed="8"/>
        <rFont val="Times New Roman"/>
        <family val="1"/>
      </rPr>
      <t>: Quản lý tài sản, thiết bị phòng máy. Kiểm tra, ghi nhận, thống kê thiết bị hư hỏng hoặc mất mát. Làm đề xuất sửa chữa, thanh lý thiết bị hư hỏng, hết hạn sử dụng. Hỗ trợ lên danh sách, cung cấp source phần mềm cài đặt.</t>
    </r>
  </si>
  <si>
    <r>
      <rPr>
        <b/>
        <u/>
        <sz val="13"/>
        <color indexed="8"/>
        <rFont val="Times New Roman"/>
        <family val="1"/>
      </rPr>
      <t>Nhiệm vụ 3</t>
    </r>
    <r>
      <rPr>
        <sz val="13"/>
        <color indexed="8"/>
        <rFont val="Times New Roman"/>
        <family val="1"/>
      </rPr>
      <t xml:space="preserve">:
</t>
    </r>
    <r>
      <rPr>
        <u/>
        <sz val="13"/>
        <color indexed="8"/>
        <rFont val="Times New Roman"/>
        <family val="1"/>
      </rPr>
      <t>Vệ sinh phòng máy</t>
    </r>
    <r>
      <rPr>
        <sz val="13"/>
        <color indexed="8"/>
        <rFont val="Times New Roman"/>
        <family val="1"/>
      </rPr>
      <t>: Quét, dọn, lau sàn nhà, màn hình, CPU, bàn ghế, cửa kiếng.
- Sắp xếp, thu dọn, chuyển bàn ghế gãy, thiết bị hư hỏng về kho Trường</t>
    </r>
  </si>
  <si>
    <t>Tuần cuối của mỗi tháng</t>
  </si>
  <si>
    <r>
      <rPr>
        <b/>
        <u/>
        <sz val="13"/>
        <color indexed="8"/>
        <rFont val="Times New Roman"/>
        <family val="1"/>
      </rPr>
      <t>Nhiệm vụ 4</t>
    </r>
    <r>
      <rPr>
        <sz val="13"/>
        <color indexed="8"/>
        <rFont val="Times New Roman"/>
        <family val="1"/>
      </rPr>
      <t xml:space="preserve">:
- </t>
    </r>
    <r>
      <rPr>
        <u/>
        <sz val="13"/>
        <color indexed="8"/>
        <rFont val="Times New Roman"/>
        <family val="1"/>
      </rPr>
      <t>Phục vụ công tác tuyển sinh</t>
    </r>
    <r>
      <rPr>
        <sz val="13"/>
        <color indexed="8"/>
        <rFont val="Times New Roman"/>
        <family val="1"/>
      </rPr>
      <t xml:space="preserve">: Trực gian hàng, tư vấn tuyển sinh trực tuyến.
- </t>
    </r>
    <r>
      <rPr>
        <u/>
        <sz val="13"/>
        <color indexed="8"/>
        <rFont val="Times New Roman"/>
        <family val="1"/>
      </rPr>
      <t>Tham gia công tác CLB Tin học</t>
    </r>
    <r>
      <rPr>
        <sz val="13"/>
        <color indexed="8"/>
        <rFont val="Times New Roman"/>
        <family val="1"/>
      </rPr>
      <t>: Phụ trách trang Web Câu lạc bộ, báo cáo chuyên đề, chuẩn bị tài liệu, cập nhật dữ liệu, trao đổi, trả lời trên diễn đàn trang Web Câu lạc bộ.</t>
    </r>
  </si>
  <si>
    <r>
      <rPr>
        <b/>
        <u/>
        <sz val="13"/>
        <color indexed="8"/>
        <rFont val="Times New Roman"/>
        <family val="1"/>
      </rPr>
      <t>Nhiệm vụ 5</t>
    </r>
    <r>
      <rPr>
        <sz val="13"/>
        <color indexed="8"/>
        <rFont val="Times New Roman"/>
        <family val="1"/>
      </rPr>
      <t xml:space="preserve">:
</t>
    </r>
    <r>
      <rPr>
        <u/>
        <sz val="13"/>
        <color indexed="8"/>
        <rFont val="Times New Roman"/>
        <family val="1"/>
      </rPr>
      <t>Tham gia công tác Khoa</t>
    </r>
    <r>
      <rPr>
        <sz val="13"/>
        <color indexed="8"/>
        <rFont val="Times New Roman"/>
        <family val="1"/>
      </rPr>
      <t>: Xếp thời khoá biểu, xếp lịch thi tại phòng máy, làm hồ sơ thực tập tốt nghiệp cho HSSV, thực hiện trên phần mềm lịch báo bù, tạm ngưng giảng dạy cho giảng viên, trực Khoa, liên hệ Phòng/Ban nộp/lấy hồ sơ giấy tờ, đón khách tham quan. Hỗ trợ nhân viên bảo trì cài đặt phòng máy. Hỗ trợ lưu trữ dữ liệu bài thi, văn bản. Sắp xếp, dọn dẹp, vệ sinh văn phòng Khoa</t>
    </r>
  </si>
  <si>
    <t>31/03/2019</t>
  </si>
  <si>
    <t>Ngày 19 tháng 03 năm 2019</t>
  </si>
  <si>
    <t xml:space="preserve">KHOA CÔNG NGHỆ ĐIỆN - ĐIỆN TỬ                                                                </t>
  </si>
  <si>
    <t>Nhiệm vụ 1</t>
  </si>
  <si>
    <t>Nhiệm vụ 2</t>
  </si>
  <si>
    <t xml:space="preserve">Nhiệm vụ 3 </t>
  </si>
  <si>
    <t>Châu Văn Bảo</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</si>
  <si>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</si>
  <si>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</si>
  <si>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</si>
  <si>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</si>
  <si>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</si>
  <si>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</si>
  <si>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</si>
  <si>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</si>
  <si>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</si>
  <si>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</si>
  <si>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</si>
  <si>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</si>
  <si>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</si>
  <si>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</si>
  <si>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</si>
  <si>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</si>
  <si>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</si>
  <si>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</si>
  <si>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</si>
  <si>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</si>
  <si>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</si>
  <si>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</si>
  <si>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</si>
  <si>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</si>
  <si>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</si>
  <si>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</si>
  <si>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</si>
  <si>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</si>
  <si>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</si>
  <si>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</si>
  <si>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</si>
  <si>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r>
      <t xml:space="preserve">Ghi chú: </t>
    </r>
    <r>
      <rPr>
        <i/>
        <sz val="12"/>
        <rFont val="Times New Roman"/>
        <family val="1"/>
      </rPr>
      <t>(x1) hoặc (x2)…  là trọng số của mỗi công việc, được căn cứ vào mức độ phức tạp, thời gian thực hiện...do Trưởng đơn vị quyết định.</t>
    </r>
  </si>
  <si>
    <t>Làm vệ sinh các phòng TH và tham gia ngày hội tư vấn hướng nghiệp - Xét tuyển ĐH - CĐ 2019 do Báo Giáo dục tổ chức tại trường.</t>
  </si>
  <si>
    <t>Tham gia làm mô hình thiết bị đào tạo tự làm</t>
  </si>
  <si>
    <t>Dự án phòng thực hành chất lượng cao</t>
  </si>
  <si>
    <t>Đào tạo theo dự án Trường CĐ Nghề Dân Tộc Nội Trú Bắc Kạn</t>
  </si>
  <si>
    <t>23/02/2019</t>
  </si>
  <si>
    <t>Chỉnh sửa Chương trình đào tạo khóa 2018 Cao đẳng thuộc Khoa CN Điện - Điện tử</t>
  </si>
  <si>
    <t>25/02/2019</t>
  </si>
  <si>
    <t xml:space="preserve">Tổ chức cuộc thi “XE ROBOT KHOA CÔNG NGHỆ ĐIỆN - ĐIỆN TỬ 2019” </t>
  </si>
  <si>
    <t>Chuẩn bị tham gia hội thi Học sinh - Sinh viên giỏi nghề cấp Thành Đoàn</t>
  </si>
  <si>
    <t>22/2/2019</t>
  </si>
  <si>
    <t>Tư vấn tuyền sinh trực tuyến tại Khoa</t>
  </si>
  <si>
    <t>Tiếp Đoàn CB, GV và HS Trung tâm Giáo dục nghề nghiệp – Giáo dục thường xuyên huyện Càng Long, tỉnh Trà Vinh; Đoàn đoàn Cán bộ, giáo viên và học sinh trường THCS An Lộc B huyện Bình Long, tỉnh Bình Phước.
- Đón đoàn Cán bộ, giáo viên và học sinh trường THCS An Lộc B huyện Bình Long, tỉnh Bình Phước đến trường thăm quan học tập và tham gia tư vấn tuyển sinh.</t>
  </si>
  <si>
    <t xml:space="preserve">9/3/2019
16/3/2019
</t>
  </si>
  <si>
    <t>Tham gia đội bóng đá trường, tập Văn nghệ</t>
  </si>
  <si>
    <t>ĐƠN VỊ: Khoa CN Động lực</t>
  </si>
  <si>
    <r>
      <t xml:space="preserve">Học bồi dưỡng đạt chuẩn và nâng chuẩn </t>
    </r>
    <r>
      <rPr>
        <b/>
        <sz val="12"/>
        <color rgb="FFFF0000"/>
        <rFont val="Times New Roman"/>
        <family val="1"/>
      </rPr>
      <t>(x2)</t>
    </r>
  </si>
  <si>
    <t>Hướng dẫn sinh viên làm Khóa luận Tốt nghiệp (x2)</t>
  </si>
  <si>
    <r>
      <t xml:space="preserve">Hỗ trợ giảng dạy/Hỗ trợ xếp thời khóa biểu </t>
    </r>
    <r>
      <rPr>
        <b/>
        <sz val="12"/>
        <color rgb="FFFF0000"/>
        <rFont val="Times New Roman"/>
        <family val="1"/>
      </rPr>
      <t>(x1)</t>
    </r>
  </si>
  <si>
    <t>Dạy/coi thi buổi tối
(x2)</t>
  </si>
  <si>
    <t>Soạn đề thi/duyệt đề thi
(x1)</t>
  </si>
  <si>
    <t>Hỗ trợ tuyển sinh
(x1)</t>
  </si>
  <si>
    <t>Nguyễn Anh Tuấn</t>
  </si>
  <si>
    <t>Võ Đắc Thịnh</t>
  </si>
  <si>
    <t>Nguyễn Hữu Mạnh</t>
  </si>
  <si>
    <t>Triệu Phú Nguyên</t>
  </si>
  <si>
    <t>Hà Quốc Bảo</t>
  </si>
  <si>
    <t>Nguyễn Thanh Hùng</t>
  </si>
  <si>
    <t>Trần Minh Tuấn</t>
  </si>
  <si>
    <t>Nguyễn Thành Đức</t>
  </si>
  <si>
    <t>Đặng Thái Sơn</t>
  </si>
  <si>
    <t>Phan Anh Tuấn Kiệt</t>
  </si>
  <si>
    <t>Trần Quốc Duy</t>
  </si>
  <si>
    <t>Nguyễn Minh Thái</t>
  </si>
  <si>
    <t>Phạm Nguyễn Đức Trung</t>
  </si>
  <si>
    <t>Hoàng Phúc Bảo</t>
  </si>
  <si>
    <t>Hồ Văn Hóa</t>
  </si>
  <si>
    <t>Kiều Trung Tín</t>
  </si>
  <si>
    <t>Nguyễn Thái Bình</t>
  </si>
  <si>
    <t>Nguyễn Lương Tâm</t>
  </si>
  <si>
    <t>Trần Thế Sơn</t>
  </si>
  <si>
    <t>Trần Văn Đông</t>
  </si>
  <si>
    <t>Học bồi dưỡng đạt chuẩn và nâng chuẩn 
(Lớp giảng viên chính)</t>
  </si>
  <si>
    <t>Hướng dẫn sinh viên làm Khóa luận Tốt nghiệp
(Khóa luận Tốt nghiệp khóa 16CD-Ô và 17C1)</t>
  </si>
  <si>
    <t xml:space="preserve">Hỗ trợ giảng dạy/Hỗ trợ xếp thời khóa biểu </t>
  </si>
  <si>
    <t>Dạy/coi thi buổi tối</t>
  </si>
  <si>
    <t>Soạn đề thi/duyệt đề thi</t>
  </si>
  <si>
    <t>ĐƠN VỊ: KHOA CÔNG NGHỆ NHIỆT LẠNH</t>
  </si>
  <si>
    <t>BẢNG XÁC ĐỊNH KHỐI LƯỢNG CÔNG VIỆC QUÝ  1/2019</t>
  </si>
  <si>
    <t>Đinh Đồng Hiệp</t>
  </si>
  <si>
    <t>Hoàng Văn Viết</t>
  </si>
  <si>
    <t>Đặng Thế Huân</t>
  </si>
  <si>
    <t>Nguyễn Vũ Xuân Thì</t>
  </si>
  <si>
    <t>Phan Văn Hòa</t>
  </si>
  <si>
    <t>Võ Anh Hào</t>
  </si>
  <si>
    <t>Trần Đình Khoa</t>
  </si>
  <si>
    <t>Đỗ Trọng Quý</t>
  </si>
  <si>
    <t>Võ Phước Quang</t>
  </si>
  <si>
    <t>Nhiệm vụ 1: Trực ngày hội Tư vấn tuyển sinh</t>
  </si>
  <si>
    <t>Ngày 12-01 lúc 07h00</t>
  </si>
  <si>
    <t>Ngày 12-01 lúc 16h00</t>
  </si>
  <si>
    <t>1. Đinh Đồng Hiệp
2. Hoàng Văn Viết
3. Võ Anh Hào
4. Đặng Thế Huân</t>
  </si>
  <si>
    <t>Nhiệm vụ 2: Trực đón đoàn cán bộ, giáo viên và học sinh Trung tâm GDNN-GDTX huyện Càn Long, Trà Vinh tham quan các xưởng Thực tập</t>
  </si>
  <si>
    <t>Ngày 09-03 lúc 14h00</t>
  </si>
  <si>
    <t>Ngày 09-03 lúc 15h30</t>
  </si>
  <si>
    <t>1. Đinh Đồng Hiệp
2. Nguyễn Vũ Xuân Thì</t>
  </si>
  <si>
    <t>Nhiệm vụ 3: Trực đón đoàn cán bộ, giáo viên và học sinh THCS , Tây ninh đến trường tham quan các xưởng Thực tập</t>
  </si>
  <si>
    <t>Ngày 16-03 lúc 07h00</t>
  </si>
  <si>
    <t>Ngày 16-03 lúc 12h00</t>
  </si>
  <si>
    <t>1. Đinh Đồng Hiệp
4. Đặng Thế Huân</t>
  </si>
  <si>
    <t>ĐƠN VỊ: KHOA CN MAY - THỜI TRANG</t>
  </si>
  <si>
    <r>
      <t xml:space="preserve">Hỗ trợ tuyển sinh ngày 9/3/2019 </t>
    </r>
    <r>
      <rPr>
        <b/>
        <sz val="12"/>
        <color rgb="FFFF0000"/>
        <rFont val="Times New Roman"/>
        <family val="1"/>
      </rPr>
      <t>(x1)</t>
    </r>
  </si>
  <si>
    <r>
      <t xml:space="preserve">Hỗ trợ tuyển sinh ngày 16/3/2019 </t>
    </r>
    <r>
      <rPr>
        <b/>
        <sz val="12"/>
        <color rgb="FFFF0000"/>
        <rFont val="Times New Roman"/>
        <family val="1"/>
      </rPr>
      <t>(x1)</t>
    </r>
  </si>
  <si>
    <r>
      <t xml:space="preserve">Hỗ trợ tuyển sinh ngày 12/1/2019 </t>
    </r>
    <r>
      <rPr>
        <b/>
        <sz val="12"/>
        <color rgb="FFFF0000"/>
        <rFont val="Times New Roman"/>
        <family val="1"/>
      </rPr>
      <t xml:space="preserve"> (x2)</t>
    </r>
  </si>
  <si>
    <r>
      <t xml:space="preserve">Tuyển sinh online ngày 22/3/2019 </t>
    </r>
    <r>
      <rPr>
        <b/>
        <sz val="12"/>
        <color rgb="FFFF0000"/>
        <rFont val="Times New Roman"/>
        <family val="1"/>
      </rPr>
      <t xml:space="preserve"> (x1)</t>
    </r>
  </si>
  <si>
    <r>
      <t xml:space="preserve">Học tập nâng cao để đạt chuẩn GVC </t>
    </r>
    <r>
      <rPr>
        <b/>
        <sz val="12"/>
        <color rgb="FFFF0000"/>
        <rFont val="Times New Roman"/>
        <family val="1"/>
      </rPr>
      <t xml:space="preserve"> (x2)</t>
    </r>
  </si>
  <si>
    <r>
      <t xml:space="preserve">Biên soạn chương trình liên thông </t>
    </r>
    <r>
      <rPr>
        <b/>
        <sz val="12"/>
        <color rgb="FFFF0000"/>
        <rFont val="Times New Roman"/>
        <family val="1"/>
      </rPr>
      <t xml:space="preserve"> (x1)</t>
    </r>
  </si>
  <si>
    <r>
      <t xml:space="preserve">Soạn ĐCCT chương trình liên thông </t>
    </r>
    <r>
      <rPr>
        <b/>
        <sz val="12"/>
        <color rgb="FFFF0000"/>
        <rFont val="Times New Roman"/>
        <family val="1"/>
      </rPr>
      <t xml:space="preserve"> (x1)</t>
    </r>
  </si>
  <si>
    <r>
      <t xml:space="preserve">Tham gia kỷ niêm QTPN tại Tiền Giang-Bến Tre  </t>
    </r>
    <r>
      <rPr>
        <b/>
        <sz val="12"/>
        <color rgb="FFFF0000"/>
        <rFont val="Times New Roman"/>
        <family val="1"/>
      </rPr>
      <t>(x1)</t>
    </r>
  </si>
  <si>
    <t>Chế Vân cầm</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</si>
  <si>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</si>
  <si>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</si>
  <si>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</si>
  <si>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</si>
  <si>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</si>
  <si>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</si>
  <si>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</si>
  <si>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</si>
  <si>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</si>
  <si>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Nhiệm vụ 1: Hỗ trợ tuyển sinh ngày 12/1/2019</t>
  </si>
  <si>
    <t>Nhiệm vụ 2:  Hỗ trợ tuyển sinh ngày 9/3/2019</t>
  </si>
  <si>
    <t>Nhiệm vụ 3:  Hỗ trợ tuyển sinh ngày 16/3/2019</t>
  </si>
  <si>
    <t>Nhiệm vụ 4:  Tuyển sinh online ngày 22/3/2019</t>
  </si>
  <si>
    <t>22/3/2019</t>
  </si>
  <si>
    <t>Nhiệm vụ 5:  Học tập nâng cao để đạt chuẩn GVC</t>
  </si>
  <si>
    <t>20/12/2018</t>
  </si>
  <si>
    <t>20/2/2019</t>
  </si>
  <si>
    <t>Nhiệm vụ 6: Biên soạn chương trình liên thông 18CĐ-CNM</t>
  </si>
  <si>
    <t>Nhiệm vụ 7: Soạn ĐCCT chương trình liên thông 18CĐ-CNM</t>
  </si>
  <si>
    <t>Nhiệm vụ 8: Tham gia kỷ niệm QTPN tại Tiền Giang- Bến Tre</t>
  </si>
  <si>
    <t>ĐƠN VỊ: KHOA CÔNG NGHỆ CƠ KHÍ</t>
  </si>
  <si>
    <t>BẢNG XÁC ĐỊNH KHỐI LƯỢNG CÔNG VIỆC QUÝ I /2019</t>
  </si>
  <si>
    <r>
      <t xml:space="preserve">Nhiệm vụ 6 </t>
    </r>
    <r>
      <rPr>
        <b/>
        <sz val="12"/>
        <color rgb="FFFF0000"/>
        <rFont val="Times New Roman"/>
        <family val="1"/>
      </rPr>
      <t>(x1)</t>
    </r>
  </si>
  <si>
    <t>Chung Trần Thế Vinh</t>
  </si>
  <si>
    <t>Bùi Anh Tuấn</t>
  </si>
  <si>
    <t>Phan Văn Thành</t>
  </si>
  <si>
    <t>Trần Đình Khải</t>
  </si>
  <si>
    <t>Trương Thị Phương Hồng</t>
  </si>
  <si>
    <t>Vũ Đức Pháp</t>
  </si>
  <si>
    <t>Nguyễn Văn Sơn</t>
  </si>
  <si>
    <t>Vũ Quang Khải</t>
  </si>
  <si>
    <t>Tỷ lệ</t>
  </si>
  <si>
    <t>Nhiệm vụ 1: thực hiện mô hình thiết bị tự làm Máy phay CNC</t>
  </si>
  <si>
    <t>BGH phân công</t>
  </si>
  <si>
    <t>Nhiệm vụ 2: Triển khai cho SV năm cuối tham quan nhà máy ở khu công nghiệp Vsip Bình Dương, Tổ chức sinh nhật cho công đoàn viê trong quý, Chuẩn bị phôi cho các học phần thực tập CNC,</t>
  </si>
  <si>
    <t>15/3/2019</t>
  </si>
  <si>
    <t>Nhiệm vụ 3: Triển khai các tổ thực hiện rà soát ĐCCT hiệu chỉnh cho hoàn thiện, Giảng dạy theo CDIO, Tổ chức hội thảo khoa học cấp khoa, Thi HSSV giỏi cấp khoa: Autocad, Inventor, Lập trình CNC. Tổ chức thi học sinh môn vẽ kỹ thuật, Báo cáo thống nhất mẫu bài giảng học phần TT Tiện, Phay, Nguội, Hàn</t>
  </si>
  <si>
    <t>Cá nhân đề xuất</t>
  </si>
  <si>
    <t>Nhiệm vụ 4: Xây dựng dự án trang thiết bị máy móc 199 tỷ ngành cơ khí, Sắp xếp vị trí đặt máy hàn  và giám sát lắp chạy thử máy máy hàn TIG,MIG mới nhập trang bị xưởng hàn.</t>
  </si>
  <si>
    <t xml:space="preserve">Nhiệm vụ 5: chỉnh sửa, phục hồi đồ gá máy mài phẳng, máy mài dụng cụ, sửa chữa phục hồi kéo cắt sắt ở xưởng Hàn, sửa chữa lại bàn ghế tại xưởng Phay, chủ trì câu lạc bộ tin học khoa hoạt động vào chủ nhật hàng tuần  </t>
  </si>
  <si>
    <t>Nhiệm vụ 6: Ngày hội tư vấn tuyển sinh tại trường,  Tham gia tư vấn tuyển sinh trực tuyến (livestream)</t>
  </si>
  <si>
    <t>Ngày 22 tháng 03 năm 2019</t>
  </si>
  <si>
    <t>BẢNG TỔNG HỢP XÁC ĐỊNH KHỐI LƯỢNG CÔNG VIỆC QUÝ I/2019</t>
  </si>
  <si>
    <t>Stt</t>
  </si>
  <si>
    <t>Tên đơn vị</t>
  </si>
  <si>
    <t>Phòng Tổ chức - Hành chính - Tổng hợp</t>
  </si>
  <si>
    <t>Tổng hợp đánh giá, phân loại hiệu quả công việc Quý IV/2018</t>
  </si>
  <si>
    <t>Hỗ trợ ngày Hội tư vấn hướng nghiệp do Báo giáo dục tổ chức tại trường ngày 12/01/2019. Công tác Tuyển sinh năm 2019</t>
  </si>
  <si>
    <t>Công tác phục vụ đón Tết Nguyên đán Kỷ Hợi - 2019 (trang trí, chuẩn bị đồ cúng giao thừa, mùng 6,…). Trực tết Nguyên đán</t>
  </si>
  <si>
    <t>Tổng hợp, thực hiện xây dựng đề án vị trí việc làm</t>
  </si>
  <si>
    <t>Hỗ trợ công việc của phòng do đồng nghiệp nghỉ chế độ thai sản. Hỗ trợ công việc của Chi bộ 02 (đánh giá xếp loại đảng viên, tổng hợp cam kết học tập và làm theo tư tưởng đạo đức Hồ Chí Minh)</t>
  </si>
  <si>
    <t>Tham gia Hội thi bóng đá mini do Công đoàn ngành tổ chức. Tham gia tập văn nghệ do Công đoàn trường tổ chức (Đội 02)</t>
  </si>
  <si>
    <t>Phòng Công tác Chính trị - Học sinh Sinh viên</t>
  </si>
  <si>
    <t>Xây dựng kế hoạch và tổ chức gặp gỡ đối thoại giữa đại diện Nhà trường với HSSV nội trú</t>
  </si>
  <si>
    <t>Tham gia Ngày hội tư vấn hướng nghiệp năm 2019</t>
  </si>
  <si>
    <t>Xây dựng Đề án Vị trí việc làm của phòng CTCT-HSSV</t>
  </si>
  <si>
    <t xml:space="preserve">Xây dựng kế hoạch, tổ chức Chào cờ đầu năm Kỷ Hợi (18-02-2019); </t>
  </si>
  <si>
    <t>Xây dựng Mục tiêu và KH hoạch định các mục tiêu 2019 của phòng; BC thực hiện ISO hàng tháng</t>
  </si>
  <si>
    <t>Quản lý HSSV các khoa thực hiện hỗ trợ công tác hành chính (lập văn bản gửi cơ quan địa phương về ANTT,…)</t>
  </si>
  <si>
    <t>Phòng Khảo thí và Đảm bảo chất lượng</t>
  </si>
  <si>
    <t xml:space="preserve"> Hỗ trợ Trung tâm Lý Tự Trọng thi chứng chỉ ngoại ngữ</t>
  </si>
  <si>
    <t>Hỗ trợ Trung tâm Lý Tự Trọng thi chứng chỉ tin học</t>
  </si>
  <si>
    <t>Làm thêm vào các ngày thứ bảy, chủ nhật và buổi tối để phục vụ công tác thi kết thúc học phần các khoá (không bố trí nghỉ bù trong tuần)</t>
  </si>
  <si>
    <t>Tham gia xây dựng đề án vị trí việc làm của đơn vị</t>
  </si>
  <si>
    <t>Hỗ trợ kỹ thuật tại khoa CNTT trong các đợt thi trắc nghiệm online</t>
  </si>
  <si>
    <t>Phòng Kế hoạch - Tài chính</t>
  </si>
  <si>
    <t>Phòng Quản trị - Dịch vụ</t>
  </si>
  <si>
    <t>Trực, hỗ trợ cho buổi tư vấn tuyển sinh vào ngày 12/1/2019</t>
  </si>
  <si>
    <t xml:space="preserve">Thay đường ống dẫn nước tại trạm bơm </t>
  </si>
  <si>
    <t xml:space="preserve">Tập Huấn CĐ Ngành Giáo Dục tại HT A </t>
  </si>
  <si>
    <t>Phục vụ công tác tiếp đoàn HS các trường đến tham quan</t>
  </si>
  <si>
    <t>Hỗ trợ cho buổi khai mạc giải bóng đá NAM, Nữ Ngành</t>
  </si>
  <si>
    <t>Hổ Trợ các đơn vị khác trong trường.</t>
  </si>
  <si>
    <t>Các Báo cáo Gửi Sở GD-ĐT và Sở LĐTB</t>
  </si>
  <si>
    <t>Thi công mới hệ thống điện cho xưởng may mới tại khoa CNM-TT</t>
  </si>
  <si>
    <t>Phục vụ công tác tiếp đoàn UBND, Sở LĐTBXH tỉnh Bắc Kạn và Trường CĐ Nghề DTNT Bắc Kạn ngày 21/2/2019</t>
  </si>
  <si>
    <t>Phòng Tuyển sinh - Đào tạo</t>
  </si>
  <si>
    <t>Công tác giáo vụ, trực liên thông buổi tối, Live stream</t>
  </si>
  <si>
    <t>Tư vấn tuyển sinh tiết chào cờ, ngày thứ 7, ngày chủ nhật</t>
  </si>
  <si>
    <t>Tham gia công tác ISO</t>
  </si>
  <si>
    <t>Tham gia vận hành, quản lý phần mềm PMT-EMS</t>
  </si>
  <si>
    <t>Phòng Quản lý khoa học - Hợp tác quốc tế</t>
  </si>
  <si>
    <t>Tổ Thanh tra - Pháp chế</t>
  </si>
  <si>
    <t>Nhiệm vụ 1: Tăng ca trực</t>
  </si>
  <si>
    <t>Nhiệm vụ 2: Tham gia đội tuyển trường</t>
  </si>
  <si>
    <t>Nhiệm vụ 3: Nhiệm vụ đột xuất do trưởng đơn vị phân công</t>
  </si>
  <si>
    <t>Nhiệm vụ 4: Tuyển sinh
Nhiệm vụ đột xuất do trưởng đơn vị phân công</t>
  </si>
  <si>
    <t>Tăng ca trực</t>
  </si>
  <si>
    <t>Tham gia đội tuyển trường</t>
  </si>
  <si>
    <t>Nhiệm vụ đột xuất do trưởng đơn vị phân công</t>
  </si>
  <si>
    <t>Tuyển sinh
Nhiệm vụ đột xuất do trưởng đơn vị phân công</t>
  </si>
  <si>
    <t>Trung tâm Quan hệ doanh nghiệp</t>
  </si>
  <si>
    <t>Đi gửi công văn, tờ trình xin chủ trương của nhà trường lên phòng Kế hoạch - Tài chính Sở GD-ĐT, theo dõi tiến độ giải quyết và đi lấy.
Tham gia công tác đi tuyển sinh trực tiếp và tham gia trả lời livestream tư vấn tuyển sinh và tư vấn giới thiệu việc làm do nhà trường tổ chức.</t>
  </si>
  <si>
    <t>Trung tâm Điều hành và quản lý dữ liệu</t>
  </si>
  <si>
    <t xml:space="preserve">Thực hiện ghi hình tuyển sinh trực tuyến </t>
  </si>
  <si>
    <t>Phối hợp với các đơn vị thực hiện việc gửi tin nhắn điện tử cho phụ huynh học sinh khối Trung cấp 9+</t>
  </si>
  <si>
    <t>Nhắn tin trả lời tư vấn cho học sinh, sinh viên trên fanpage của Trường</t>
  </si>
  <si>
    <t>Tham gia công tác tư vấn tuyển sinh tại Thành phố HCM</t>
  </si>
  <si>
    <t>Trung tâm Y tế</t>
  </si>
  <si>
    <t>Thực hiện công văn xin hỗ trợ thuốc ABATE 1SG diệt lăng quăng trong hệ thống thoát nước của trường</t>
  </si>
  <si>
    <t>Thực hiện mẫu xét nghiệm tầm soát tình huống sinh viên có biểu hiện sử dụng ma túy trong trường học (Kết quả mẫu  xét nghiệm kèm theo)</t>
  </si>
  <si>
    <t>Trung tâm Thư viện</t>
  </si>
  <si>
    <t>Cập nhật tủ sách pháp luật ngày 27/02/2019 Số: 504/GDĐT-CTTT (hỗ trợ tổ thanh tra pháp chế)</t>
  </si>
  <si>
    <t>Cập nhật sách vào trang Thư viện số</t>
  </si>
  <si>
    <t>Trung tâm Đào tạo Lý Tự Trọng</t>
  </si>
  <si>
    <t>Khoa Khoa học cơ bản</t>
  </si>
  <si>
    <t>Hỗ trợ Chuyên môn: SVHS học tiếng Anh với GV nước ngoài; Hỗ trợ xếp thời khóa biểu; Dạy/ Coi thi buổi tối</t>
  </si>
  <si>
    <t>Khảo thí: Coi thi Chủ nhật/ coi thi đột xuất; Soạn đề thi; Chấm thi Tốt nghiệp</t>
  </si>
  <si>
    <t>Khoa Lý luận Chính trị</t>
  </si>
  <si>
    <t>Khoa Công nghệ thông tin</t>
  </si>
  <si>
    <t>Giảng viên có tiết dạy vào các buổi tối và ngày Chủ Nhật.</t>
  </si>
  <si>
    <t>Quản lý phòng máy: Quản lý tài sản, thiết bị phòng máy. Kiểm tra, ghi nhận, thống kê thiết bị hư hỏng hoặc mất mát. Làm đề xuất sửa chữa, thanh lý thiết bị hư hỏng, hết hạn sử dụng. Hỗ trợ lên danh sách, cung cấp source phần mềm cài đặt.</t>
  </si>
  <si>
    <t>Vệ sinh phòng máy: Quét, dọn, lau sàn nhà, màn hình, CPU, bàn ghế, cửa kiếng.
- Sắp xếp, thu dọn, chuyển bàn ghế gãy, thiết bị hư hỏng về kho Trường</t>
  </si>
  <si>
    <t>- Phục vụ công tác tuyển sinh: Trực gian hàng, tư vấn tuyển sinh trực tuyến.
- Tham gia công tác CLB Tin học: Phụ trách trang Web Câu lạc bộ, báo cáo chuyên đề, chuẩn bị tài liệu, cập nhật dữ liệu, trao đổi, trả lời trên diễn đàn trang Web Câu lạc bộ</t>
  </si>
  <si>
    <t>Tham gia công tác Khoa: Xếp thời khoá biểu, xếp lịch thi tại phòng máy, làm hồ sơ thực tập tốt nghiệp cho HSSV, thực hiện trên phần mềm lịch báo bù, tạm ngưng giảng dạy cho giảng viên, trực Khoa, liên hệ Phòng/Ban nộp/lấy hồ sơ giấy tờ, đón khách tham quan. Hỗ trợ nhân viên bảo trì cài đặt phòng máy. Hỗ trợ lưu trữ dữ liệu bài thi, văn bản. Sắp xếp, dọn dẹp, vệ sinh văn phòng Khoa</t>
  </si>
  <si>
    <t>Khoa Công nghệ Cơ khí</t>
  </si>
  <si>
    <t>thực hiện mô hình thiết bị tự làm Máy phay CNC</t>
  </si>
  <si>
    <t>Triển khai cho SV năm cuối tham quan nhà máy ở khu công nghiệp Vsip Bình Dương, Tổ chức sinh nhật cho công đoàn viê trong quý, Chuẩn bị phôi cho các học phần thực tập CNC,</t>
  </si>
  <si>
    <t>Triển khai các tổ thực hiện rà soát ĐCCT hiệu chỉnh cho hoàn thiện, Giảng dạy theo CDIO, Tổ chức hội thảo khoa học cấp khoa, Thi HSSV giỏi cấp khoa: Autocad, Inventor, Lập trình CNC. Tổ chức thi học sinh môn vẽ kỹ thuật, Báo cáo thống nhất mẫu bài giảng học phần TT Tiện, Phay, Nguội, Hàn</t>
  </si>
  <si>
    <t xml:space="preserve">Chỉnh sửa, phục hồi đồ gá máy mài phẳng, máy mài dụng cụ, sửa chữa phục hồi kéo cắt sắt ở xưởng Hàn, sửa chữa lại bàn ghế tại xưởng Phay, chủ trì câu lạc bộ tin học khoa hoạt động vào chủ nhật hàng tuần  </t>
  </si>
  <si>
    <t>Xây dựng dự án trang thiết bị máy móc 199 tỷ ngành cơ khí, Sắp xếp vị trí đặt máy hàn  và giám sát lắp chạy thử máy máy hàn TIG,MIG mới nhập trang bị xưởng hàn</t>
  </si>
  <si>
    <t>Ngày hội tư vấn tuyển sinh tại trường,  Tham gia tư vấn tuyển sinh trực tuyến (livestream)</t>
  </si>
  <si>
    <t>Khoa Công nghệ Điện - Điện tử</t>
  </si>
  <si>
    <t>Khoa Công nghệ Động lực</t>
  </si>
  <si>
    <t>Khoa Công nghệ Nhiệt - Lạnh</t>
  </si>
  <si>
    <t>Trực ngày hội Tư vấn tuyển sinh</t>
  </si>
  <si>
    <t>Trực đón đoàn cán bộ, giáo viên và học sinh Trung tâm GDNN-GDTX huyện Càn Long, Trà Vinh tham quan các xưởng Thực tập</t>
  </si>
  <si>
    <t>Trực đón đoàn cán bộ, giáo viên và học sinh THCS , Tây ninh đến trường tham quan các xưởng Thực tập</t>
  </si>
  <si>
    <t>Khoa Công nghệ May - Thời trang</t>
  </si>
  <si>
    <t>Hỗ trợ tuyển sinh ngày 12/1/2019</t>
  </si>
  <si>
    <t xml:space="preserve"> Hỗ trợ tuyển sinh ngày 9/3/2019</t>
  </si>
  <si>
    <t>Hỗ trợ tuyển sinh ngày 16/3/2019</t>
  </si>
  <si>
    <t>Biên soạn chương trình liên thông 18CĐ-CNM</t>
  </si>
  <si>
    <t>Soạn ĐCCT chương trình liên thông 18CĐ-CNM</t>
  </si>
  <si>
    <t>Tham gia kỷ niệm QTPN tại Tiền Giang- Bến Tre</t>
  </si>
  <si>
    <t>Học tập nâng cao để đạt chuẩn GVC</t>
  </si>
  <si>
    <t>Tuyển sinh online ngày 22/3/2019</t>
  </si>
  <si>
    <t>BẢNG TỔNG HỢP ĐẦU CÔNG VIỆC NGOÀI KẾ HOẠCH (30%), DO BGH, TRƯỞNG ĐƠN VỊ PHÂN CÔNG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</si>
</sst>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0%"/>
    <numFmt numFmtId="165" formatCode="m/d;@"/>
    <numFmt numFmtId="166" formatCode="0_);\(0\)"/>
  </numFmts>
  <fonts count="81"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0"/>
      <name val="VNI-Times"/>
    </font>
    <font>
      <b/>
      <sz val="11"/>
      <name val="Times New Roman"/>
      <family val="1"/>
    </font>
    <font>
      <b/>
      <sz val="14"/>
      <name val="Times New Roman"/>
      <family val="1"/>
    </font>
    <font>
      <sz val="12"/>
      <name val="Times New Roman"/>
      <family val="1"/>
    </font>
    <font>
      <sz val="11"/>
      <color rgb="FFFF0000"/>
      <name val="Times New Roman"/>
      <family val="1"/>
    </font>
    <font>
      <sz val="11"/>
      <name val="Times New Roman"/>
      <family val="1"/>
    </font>
    <font>
      <b/>
      <sz val="16"/>
      <name val="Times New Roman"/>
      <family val="1"/>
    </font>
    <font>
      <sz val="12"/>
      <color indexed="8"/>
      <name val="Times New Roman"/>
      <family val="1"/>
    </font>
    <font>
      <sz val="11"/>
      <color theme="1"/>
      <name val="Calibri"/>
      <family val="2"/>
      <scheme val="minor"/>
    </font>
    <font>
      <sz val="11"/>
      <color rgb="FFFF0000"/>
      <name val="Calibri"/>
      <family val="2"/>
      <scheme val="minor"/>
    </font>
    <font>
      <b/>
      <sz val="11"/>
      <color theme="1"/>
      <name val="Calibri"/>
      <family val="2"/>
      <scheme val="minor"/>
    </font>
    <font>
      <sz val="14"/>
      <color theme="1"/>
      <name val="Times New Roman"/>
      <family val="1"/>
    </font>
    <font>
      <b/>
      <sz val="13"/>
      <color theme="1"/>
      <name val="Times New Roman"/>
      <family val="1"/>
    </font>
    <font>
      <sz val="14"/>
      <name val="Times New Roman"/>
      <family val="1"/>
    </font>
    <font>
      <b/>
      <sz val="12"/>
      <color indexed="8"/>
      <name val="Times New Roman"/>
      <family val="1"/>
    </font>
    <font>
      <b/>
      <sz val="12"/>
      <color theme="1"/>
      <name val="Calibri"/>
      <family val="2"/>
      <scheme val="minor"/>
    </font>
    <font>
      <sz val="12"/>
      <color theme="1"/>
      <name val="Calibri"/>
      <family val="2"/>
      <scheme val="minor"/>
    </font>
    <font>
      <b/>
      <sz val="13.5"/>
      <color theme="1"/>
      <name val="Times New Roman"/>
      <family val="1"/>
    </font>
    <font>
      <i/>
      <sz val="12"/>
      <color theme="1"/>
      <name val="Times New Roman"/>
      <family val="1"/>
    </font>
    <font>
      <b/>
      <sz val="11"/>
      <color rgb="FFFF0000"/>
      <name val="Times New Roman"/>
      <family val="1"/>
    </font>
    <font>
      <i/>
      <sz val="14"/>
      <color theme="1"/>
      <name val="Times New Roman"/>
      <family val="1"/>
    </font>
    <font>
      <sz val="14"/>
      <color theme="1"/>
      <name val="Calibri"/>
      <family val="2"/>
      <scheme val="minor"/>
    </font>
    <font>
      <b/>
      <sz val="10"/>
      <color theme="1"/>
      <name val="Times New Roman"/>
      <family val="1"/>
    </font>
    <font>
      <b/>
      <sz val="10"/>
      <color rgb="FF222222"/>
      <name val="Times New Roman"/>
      <family val="1"/>
    </font>
    <font>
      <sz val="12"/>
      <color rgb="FF222222"/>
      <name val="Times New Roman"/>
      <family val="1"/>
    </font>
    <font>
      <sz val="10"/>
      <name val="Times New Roman"/>
      <family val="1"/>
    </font>
    <font>
      <sz val="9"/>
      <name val="Times New Roman"/>
      <family val="1"/>
    </font>
    <font>
      <sz val="11"/>
      <color indexed="8"/>
      <name val="Times New Roman"/>
      <family val="1"/>
    </font>
    <font>
      <sz val="8"/>
      <name val="Times New Roman"/>
      <family val="1"/>
    </font>
    <font>
      <sz val="12"/>
      <color rgb="FFFF0000"/>
      <name val="Times New Roman"/>
      <family val="1"/>
    </font>
    <font>
      <b/>
      <sz val="9"/>
      <name val="Times New Roman"/>
      <family val="1"/>
    </font>
    <font>
      <sz val="7"/>
      <color rgb="FF222222"/>
      <name val="Times New Roman"/>
      <family val="1"/>
    </font>
    <font>
      <sz val="11"/>
      <color rgb="FF222222"/>
      <name val="Times New Roman"/>
      <family val="1"/>
    </font>
    <font>
      <sz val="9"/>
      <color theme="1"/>
      <name val="Calibri"/>
      <family val="2"/>
      <scheme val="minor"/>
    </font>
    <font>
      <sz val="13"/>
      <color rgb="FF222222"/>
      <name val="Times New Roman"/>
      <family val="1"/>
    </font>
    <font>
      <b/>
      <sz val="13"/>
      <color rgb="FF222222"/>
      <name val="Times New Roman"/>
      <family val="1"/>
    </font>
    <font>
      <sz val="13"/>
      <color theme="1"/>
      <name val="Calibri"/>
      <family val="2"/>
      <scheme val="minor"/>
    </font>
    <font>
      <sz val="11"/>
      <name val="Calibri"/>
      <family val="2"/>
      <scheme val="minor"/>
    </font>
    <font>
      <b/>
      <u/>
      <sz val="13"/>
      <color indexed="8"/>
      <name val="Times New Roman"/>
      <family val="1"/>
    </font>
    <font>
      <u/>
      <sz val="13"/>
      <color indexed="8"/>
      <name val="Times New Roman"/>
      <family val="1"/>
    </font>
    <font>
      <b/>
      <i/>
      <sz val="12"/>
      <name val="Times New Roman"/>
      <family val="1"/>
    </font>
    <font>
      <i/>
      <sz val="12"/>
      <name val="Times New Roman"/>
      <family val="1"/>
    </font>
    <font>
      <i/>
      <sz val="12"/>
      <color theme="1"/>
      <name val="Calibri"/>
      <family val="2"/>
      <scheme val="minor"/>
    </font>
    <font>
      <b/>
      <sz val="10"/>
      <color rgb="FFFF0000"/>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s>
  <borders count="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s>
  <cellStyleXfs count="60">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7" fillId="0" borderId="0"/>
    <xf numFmtId="9" fontId="45" fillId="0" borderId="0" applyFont="0" applyFill="0" applyBorder="0" applyAlignment="0" applyProtection="0"/>
  </cellStyleXfs>
  <cellXfs count="498">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9" fontId="32" fillId="0" borderId="10" xfId="0" applyNumberFormat="1" applyFont="1" applyBorder="1" applyAlignment="1">
      <alignment horizontal="center"/>
    </xf>
    <xf numFmtId="0" fontId="32" fillId="0" borderId="10" xfId="0" applyFont="1" applyBorder="1" applyAlignment="1">
      <alignment horizontal="center"/>
    </xf>
    <xf numFmtId="0" fontId="34"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31"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5"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5"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5" xfId="57" applyFont="1" applyBorder="1" applyAlignment="1">
      <alignment horizontal="left" vertical="center"/>
    </xf>
    <xf numFmtId="0" fontId="21" fillId="0" borderId="11" xfId="58" applyFont="1" applyBorder="1" applyAlignment="1">
      <alignment vertical="center" wrapText="1"/>
    </xf>
    <xf numFmtId="0" fontId="21" fillId="0" borderId="15" xfId="58" applyFont="1" applyBorder="1" applyAlignment="1">
      <alignment vertical="center" wrapText="1"/>
    </xf>
    <xf numFmtId="0" fontId="21" fillId="0" borderId="15" xfId="57" applyFont="1" applyFill="1" applyBorder="1" applyAlignment="1">
      <alignment horizontal="left" vertical="center"/>
    </xf>
    <xf numFmtId="0" fontId="21" fillId="0" borderId="15" xfId="58" applyFont="1" applyBorder="1" applyAlignment="1">
      <alignment vertical="center"/>
    </xf>
    <xf numFmtId="0" fontId="21" fillId="0" borderId="11" xfId="58" applyFont="1" applyBorder="1" applyAlignment="1">
      <alignment vertical="center"/>
    </xf>
    <xf numFmtId="0" fontId="0" fillId="0" borderId="0" xfId="0" applyAlignment="1">
      <alignment horizontal="center" vertical="center"/>
    </xf>
    <xf numFmtId="14" fontId="25" fillId="0" borderId="10" xfId="0" applyNumberFormat="1" applyFont="1" applyBorder="1" applyAlignment="1">
      <alignment horizontal="center" vertical="center"/>
    </xf>
    <xf numFmtId="0" fontId="34" fillId="0" borderId="10" xfId="0" applyFont="1" applyFill="1" applyBorder="1" applyAlignment="1" applyProtection="1">
      <alignment horizontal="center" vertical="center" wrapText="1"/>
      <protection locked="0"/>
    </xf>
    <xf numFmtId="0" fontId="21" fillId="0" borderId="11" xfId="58" applyFont="1" applyFill="1" applyBorder="1" applyAlignment="1">
      <alignment vertical="center" wrapText="1"/>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0" fillId="0" borderId="13" xfId="51" applyFont="1" applyFill="1" applyBorder="1" applyAlignment="1">
      <alignment horizontal="center" vertical="center"/>
    </xf>
    <xf numFmtId="0" fontId="20" fillId="0" borderId="13" xfId="51" applyFont="1" applyFill="1" applyBorder="1" applyAlignment="1">
      <alignment horizontal="center" vertical="center" wrapText="1"/>
    </xf>
    <xf numFmtId="0" fontId="21" fillId="0" borderId="10" xfId="51" applyFont="1" applyFill="1" applyBorder="1" applyAlignment="1">
      <alignment horizontal="left" vertical="center"/>
    </xf>
    <xf numFmtId="9" fontId="35" fillId="0" borderId="10" xfId="1" applyNumberFormat="1" applyFont="1" applyFill="1" applyBorder="1" applyAlignment="1">
      <alignment horizontal="center" vertical="center" wrapText="1"/>
    </xf>
    <xf numFmtId="0" fontId="0" fillId="0" borderId="0" xfId="0" applyFill="1"/>
    <xf numFmtId="0" fontId="44" fillId="0" borderId="10" xfId="0" applyFont="1" applyFill="1" applyBorder="1" applyAlignment="1" applyProtection="1">
      <alignment horizontal="left" vertical="center" wrapText="1"/>
      <protection locked="0"/>
    </xf>
    <xf numFmtId="0" fontId="25" fillId="0" borderId="12" xfId="0" applyFont="1" applyBorder="1" applyAlignment="1">
      <alignment horizontal="center" vertical="center"/>
    </xf>
    <xf numFmtId="0" fontId="25" fillId="0" borderId="10" xfId="0" applyFont="1" applyBorder="1" applyAlignment="1">
      <alignment horizontal="center" vertical="center" wrapText="1"/>
    </xf>
    <xf numFmtId="16" fontId="0" fillId="0" borderId="0" xfId="0" quotePrefix="1" applyNumberFormat="1" applyAlignment="1">
      <alignment vertical="center"/>
    </xf>
    <xf numFmtId="0" fontId="20" fillId="0" borderId="18" xfId="51" applyFont="1" applyFill="1" applyBorder="1" applyAlignment="1">
      <alignment horizontal="center" vertical="center" wrapText="1"/>
    </xf>
    <xf numFmtId="0" fontId="31" fillId="0" borderId="13" xfId="1" applyFont="1" applyFill="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5" fillId="0" borderId="12" xfId="0" applyFont="1" applyBorder="1" applyAlignment="1">
      <alignment horizontal="center" vertical="center"/>
    </xf>
    <xf numFmtId="9" fontId="32" fillId="0" borderId="0" xfId="0" applyNumberFormat="1" applyFont="1" applyBorder="1" applyAlignment="1">
      <alignment horizontal="center"/>
    </xf>
    <xf numFmtId="0" fontId="32" fillId="0" borderId="0" xfId="0" applyFont="1" applyBorder="1" applyAlignment="1">
      <alignment horizontal="center"/>
    </xf>
    <xf numFmtId="0" fontId="0" fillId="0" borderId="0" xfId="0" applyBorder="1" applyAlignment="1">
      <alignment vertical="center"/>
    </xf>
    <xf numFmtId="10" fontId="35" fillId="0" borderId="10" xfId="1" applyNumberFormat="1" applyFont="1" applyFill="1" applyBorder="1" applyAlignment="1">
      <alignment horizontal="center" vertical="center"/>
    </xf>
    <xf numFmtId="0" fontId="0" fillId="0" borderId="10" xfId="0" applyBorder="1"/>
    <xf numFmtId="0" fontId="29" fillId="0" borderId="10" xfId="0" applyFont="1" applyFill="1" applyBorder="1" applyAlignment="1" applyProtection="1">
      <alignment vertical="center" wrapText="1"/>
      <protection locked="0"/>
    </xf>
    <xf numFmtId="0" fontId="23" fillId="0" borderId="10" xfId="51" applyFont="1" applyFill="1" applyBorder="1" applyAlignment="1">
      <alignment horizontal="center" vertical="center"/>
    </xf>
    <xf numFmtId="0" fontId="29" fillId="0" borderId="10" xfId="0" applyFont="1" applyFill="1" applyBorder="1" applyAlignment="1" applyProtection="1">
      <alignment horizontal="left" vertical="center" wrapText="1"/>
      <protection locked="0"/>
    </xf>
    <xf numFmtId="0" fontId="25" fillId="0" borderId="10" xfId="0" applyFont="1" applyBorder="1"/>
    <xf numFmtId="0" fontId="25" fillId="0" borderId="10" xfId="0" applyFont="1" applyFill="1" applyBorder="1" applyAlignment="1">
      <alignment horizontal="center" vertical="center"/>
    </xf>
    <xf numFmtId="0" fontId="50" fillId="0" borderId="0" xfId="51" applyFont="1" applyFill="1" applyAlignment="1">
      <alignment horizontal="center" vertical="top" wrapText="1"/>
    </xf>
    <xf numFmtId="0" fontId="39" fillId="0" borderId="0" xfId="51" applyFont="1" applyFill="1" applyAlignment="1">
      <alignment horizontal="center" vertical="top"/>
    </xf>
    <xf numFmtId="0" fontId="32" fillId="24" borderId="11" xfId="0" applyFont="1" applyFill="1" applyBorder="1" applyAlignment="1">
      <alignment vertical="center" wrapText="1"/>
    </xf>
    <xf numFmtId="0" fontId="32" fillId="24" borderId="12" xfId="0" applyFont="1" applyFill="1" applyBorder="1" applyAlignment="1">
      <alignment horizontal="center" vertical="center" wrapText="1"/>
    </xf>
    <xf numFmtId="9" fontId="28" fillId="0" borderId="13" xfId="51" applyNumberFormat="1" applyFont="1" applyFill="1" applyBorder="1" applyAlignment="1">
      <alignment horizontal="center" vertical="center" wrapText="1"/>
    </xf>
    <xf numFmtId="9" fontId="28" fillId="0" borderId="10" xfId="51" applyNumberFormat="1" applyFont="1" applyFill="1" applyBorder="1" applyAlignment="1">
      <alignment horizontal="center" vertical="center" wrapText="1"/>
    </xf>
    <xf numFmtId="9" fontId="31" fillId="0" borderId="10" xfId="1" applyNumberFormat="1" applyFont="1" applyFill="1" applyBorder="1" applyAlignment="1">
      <alignment horizontal="center" vertical="center" wrapText="1"/>
    </xf>
    <xf numFmtId="9" fontId="26" fillId="0" borderId="13" xfId="1" applyNumberFormat="1" applyFont="1" applyFill="1" applyBorder="1" applyAlignment="1">
      <alignment horizontal="center" vertical="center" wrapText="1"/>
    </xf>
    <xf numFmtId="9" fontId="28" fillId="0" borderId="10" xfId="1" applyNumberFormat="1" applyFont="1" applyFill="1" applyBorder="1" applyAlignment="1">
      <alignment horizontal="center" vertical="center" wrapText="1"/>
    </xf>
    <xf numFmtId="0" fontId="40" fillId="24" borderId="11" xfId="0" applyFont="1" applyFill="1" applyBorder="1" applyAlignment="1">
      <alignment vertical="center" wrapText="1"/>
    </xf>
    <xf numFmtId="0" fontId="40" fillId="24" borderId="12" xfId="0" applyFont="1" applyFill="1" applyBorder="1" applyAlignment="1">
      <alignment horizontal="center" vertical="center" wrapText="1"/>
    </xf>
    <xf numFmtId="0" fontId="21" fillId="0" borderId="10" xfId="1" applyFont="1" applyFill="1" applyBorder="1" applyAlignment="1">
      <alignment horizontal="center" vertical="center" wrapText="1"/>
    </xf>
    <xf numFmtId="0" fontId="29" fillId="0" borderId="10" xfId="1" applyFont="1" applyFill="1" applyBorder="1" applyAlignment="1">
      <alignment horizontal="center" vertical="center"/>
    </xf>
    <xf numFmtId="0" fontId="40" fillId="0" borderId="10" xfId="0" applyFont="1" applyFill="1" applyBorder="1" applyAlignment="1">
      <alignment vertical="center" wrapText="1"/>
    </xf>
    <xf numFmtId="10" fontId="21" fillId="0" borderId="10" xfId="1" applyNumberFormat="1" applyFont="1" applyFill="1" applyBorder="1" applyAlignment="1">
      <alignment horizontal="center" vertical="center" wrapText="1"/>
    </xf>
    <xf numFmtId="164" fontId="21" fillId="0" borderId="10" xfId="1" applyNumberFormat="1" applyFont="1" applyFill="1" applyBorder="1" applyAlignment="1">
      <alignment horizontal="center" vertical="center"/>
    </xf>
    <xf numFmtId="0" fontId="40" fillId="24" borderId="10" xfId="0" applyFont="1" applyFill="1" applyBorder="1" applyAlignment="1">
      <alignment vertical="center" wrapText="1"/>
    </xf>
    <xf numFmtId="0" fontId="46" fillId="0" borderId="0" xfId="0" applyFont="1"/>
    <xf numFmtId="0" fontId="46" fillId="0" borderId="0" xfId="0" applyFont="1" applyFill="1"/>
    <xf numFmtId="0" fontId="51" fillId="0" borderId="10" xfId="0" applyFont="1" applyFill="1" applyBorder="1" applyAlignment="1" applyProtection="1">
      <alignment horizontal="center" vertical="center" wrapText="1"/>
      <protection locked="0"/>
    </xf>
    <xf numFmtId="0" fontId="44" fillId="0" borderId="10" xfId="0" applyFont="1" applyFill="1" applyBorder="1" applyAlignment="1" applyProtection="1">
      <alignment horizontal="center" vertical="center" wrapText="1"/>
      <protection locked="0"/>
    </xf>
    <xf numFmtId="14" fontId="32" fillId="0" borderId="10" xfId="0" applyNumberFormat="1" applyFont="1" applyBorder="1" applyAlignment="1">
      <alignment horizontal="center" vertical="center"/>
    </xf>
    <xf numFmtId="0" fontId="32" fillId="0" borderId="10" xfId="0" applyFont="1" applyBorder="1" applyAlignment="1">
      <alignment horizontal="center" vertical="center"/>
    </xf>
    <xf numFmtId="0" fontId="32" fillId="0" borderId="10" xfId="0" applyFont="1" applyBorder="1" applyAlignment="1">
      <alignment horizontal="center" vertical="center" wrapText="1"/>
    </xf>
    <xf numFmtId="0" fontId="21" fillId="0" borderId="0" xfId="51" applyFont="1" applyFill="1" applyBorder="1" applyAlignment="1">
      <alignment horizontal="center" vertical="center"/>
    </xf>
    <xf numFmtId="0" fontId="21" fillId="0" borderId="0" xfId="51" applyFont="1" applyFill="1" applyBorder="1" applyAlignment="1">
      <alignment horizontal="left" vertical="center"/>
    </xf>
    <xf numFmtId="9" fontId="21" fillId="0" borderId="0" xfId="51" applyNumberFormat="1" applyFont="1" applyFill="1" applyBorder="1" applyAlignment="1">
      <alignment horizontal="center" vertical="center"/>
    </xf>
    <xf numFmtId="10" fontId="29" fillId="0" borderId="0" xfId="1" applyNumberFormat="1" applyFont="1" applyFill="1" applyBorder="1" applyAlignment="1">
      <alignment horizontal="center" vertical="center" wrapText="1"/>
    </xf>
    <xf numFmtId="0" fontId="23" fillId="0" borderId="0" xfId="51" applyFont="1" applyFill="1" applyBorder="1" applyAlignment="1">
      <alignment horizontal="center" vertical="center"/>
    </xf>
    <xf numFmtId="164" fontId="35" fillId="0" borderId="0" xfId="1" applyNumberFormat="1" applyFont="1" applyFill="1" applyBorder="1" applyAlignment="1">
      <alignment horizontal="center" vertical="center"/>
    </xf>
    <xf numFmtId="9" fontId="29" fillId="0" borderId="0" xfId="1" applyNumberFormat="1" applyFont="1" applyFill="1" applyBorder="1" applyAlignment="1">
      <alignment horizontal="center" vertical="center"/>
    </xf>
    <xf numFmtId="0" fontId="20" fillId="0" borderId="0" xfId="51" applyFont="1" applyFill="1" applyBorder="1" applyAlignment="1">
      <alignment horizontal="center" vertical="center"/>
    </xf>
    <xf numFmtId="0" fontId="25" fillId="0" borderId="0" xfId="0" applyFont="1"/>
    <xf numFmtId="0" fontId="50" fillId="0" borderId="0" xfId="51" applyFont="1" applyFill="1"/>
    <xf numFmtId="0" fontId="39" fillId="0" borderId="0" xfId="51" applyFont="1" applyFill="1" applyAlignment="1"/>
    <xf numFmtId="10" fontId="44" fillId="0" borderId="10" xfId="1" applyNumberFormat="1" applyFont="1" applyFill="1" applyBorder="1" applyAlignment="1">
      <alignment horizontal="center" vertical="center" wrapText="1"/>
    </xf>
    <xf numFmtId="164" fontId="32" fillId="0" borderId="10" xfId="1" applyNumberFormat="1" applyFont="1" applyFill="1" applyBorder="1" applyAlignment="1">
      <alignment horizontal="center" vertical="center"/>
    </xf>
    <xf numFmtId="9" fontId="44" fillId="0" borderId="10" xfId="1" applyNumberFormat="1" applyFont="1" applyFill="1" applyBorder="1" applyAlignment="1">
      <alignment horizontal="center" vertical="center"/>
    </xf>
    <xf numFmtId="0" fontId="39" fillId="0" borderId="10" xfId="51" applyFont="1" applyFill="1" applyBorder="1" applyAlignment="1">
      <alignment horizontal="center" vertical="center"/>
    </xf>
    <xf numFmtId="9" fontId="25" fillId="0" borderId="10" xfId="1" applyNumberFormat="1" applyFont="1" applyFill="1" applyBorder="1" applyAlignment="1">
      <alignment horizontal="center" vertical="center" wrapText="1"/>
    </xf>
    <xf numFmtId="0" fontId="20" fillId="0" borderId="22" xfId="51" applyFont="1" applyFill="1" applyBorder="1" applyAlignment="1">
      <alignment horizontal="center" vertical="center"/>
    </xf>
    <xf numFmtId="0" fontId="31" fillId="0" borderId="10" xfId="0" applyFont="1" applyBorder="1" applyAlignment="1">
      <alignment horizontal="left" vertical="center" wrapText="1"/>
    </xf>
    <xf numFmtId="0" fontId="41" fillId="0" borderId="10" xfId="1" applyFont="1" applyFill="1" applyBorder="1" applyAlignment="1">
      <alignment horizontal="center" vertical="center" wrapText="1"/>
    </xf>
    <xf numFmtId="0" fontId="0" fillId="0" borderId="0" xfId="0" applyBorder="1"/>
    <xf numFmtId="0" fontId="27" fillId="0" borderId="10" xfId="0" applyFont="1" applyBorder="1" applyAlignment="1">
      <alignment horizontal="center" vertical="center" wrapText="1"/>
    </xf>
    <xf numFmtId="0" fontId="29" fillId="0" borderId="11" xfId="0" applyFont="1" applyFill="1" applyBorder="1" applyAlignment="1" applyProtection="1">
      <alignment horizontal="center" vertical="center" wrapText="1"/>
      <protection locked="0"/>
    </xf>
    <xf numFmtId="0" fontId="25" fillId="0" borderId="10" xfId="0" applyFont="1" applyBorder="1" applyAlignment="1">
      <alignment horizontal="center" vertical="center" wrapText="1"/>
    </xf>
    <xf numFmtId="0" fontId="38" fillId="0" borderId="10" xfId="51" applyFont="1" applyFill="1" applyBorder="1" applyAlignment="1">
      <alignment horizontal="center" vertical="center" wrapText="1"/>
    </xf>
    <xf numFmtId="0" fontId="27" fillId="0" borderId="10" xfId="51" applyFont="1" applyFill="1" applyBorder="1" applyAlignment="1">
      <alignment horizontal="center" vertical="center" wrapText="1"/>
    </xf>
    <xf numFmtId="0" fontId="38" fillId="0" borderId="10" xfId="1" applyFont="1" applyFill="1" applyBorder="1" applyAlignment="1">
      <alignment horizontal="center" vertical="center" wrapText="1"/>
    </xf>
    <xf numFmtId="0" fontId="27" fillId="0" borderId="10" xfId="1" applyFont="1" applyFill="1" applyBorder="1" applyAlignment="1">
      <alignment horizontal="center" vertical="center" wrapText="1"/>
    </xf>
    <xf numFmtId="9" fontId="32" fillId="0" borderId="10" xfId="1" applyNumberFormat="1" applyFont="1" applyFill="1" applyBorder="1" applyAlignment="1">
      <alignment horizontal="center" vertical="center" wrapText="1"/>
    </xf>
    <xf numFmtId="0" fontId="20" fillId="0" borderId="0" xfId="51" applyFont="1" applyFill="1" applyBorder="1" applyAlignment="1">
      <alignment horizontal="right" vertical="center"/>
    </xf>
    <xf numFmtId="0" fontId="27" fillId="0" borderId="10" xfId="0" applyFont="1" applyBorder="1" applyAlignment="1">
      <alignment horizontal="center" vertical="center"/>
    </xf>
    <xf numFmtId="14" fontId="25" fillId="0" borderId="10" xfId="0" applyNumberFormat="1" applyFont="1" applyBorder="1" applyAlignment="1">
      <alignment horizontal="center" vertical="center" wrapText="1"/>
    </xf>
    <xf numFmtId="14" fontId="0" fillId="0" borderId="10" xfId="0" applyNumberFormat="1" applyBorder="1" applyAlignment="1">
      <alignment horizontal="center" vertical="center" wrapText="1"/>
    </xf>
    <xf numFmtId="14" fontId="0" fillId="0" borderId="0" xfId="0" applyNumberFormat="1" applyAlignment="1">
      <alignment horizontal="center" vertical="center" wrapText="1"/>
    </xf>
    <xf numFmtId="0" fontId="58" fillId="0" borderId="0" xfId="0" applyFont="1"/>
    <xf numFmtId="0" fontId="40" fillId="0" borderId="10" xfId="51" applyFont="1" applyFill="1" applyBorder="1" applyAlignment="1">
      <alignment horizontal="center" vertical="center"/>
    </xf>
    <xf numFmtId="9" fontId="40" fillId="0" borderId="10" xfId="1" applyNumberFormat="1" applyFont="1" applyFill="1" applyBorder="1" applyAlignment="1">
      <alignment horizontal="center" vertical="center" wrapText="1"/>
    </xf>
    <xf numFmtId="0" fontId="25" fillId="0" borderId="10" xfId="0" applyFont="1" applyBorder="1" applyAlignment="1">
      <alignment vertical="top" wrapText="1"/>
    </xf>
    <xf numFmtId="0" fontId="25" fillId="0" borderId="10" xfId="0" applyFont="1" applyBorder="1" applyAlignment="1">
      <alignment horizontal="center" vertical="top" wrapText="1"/>
    </xf>
    <xf numFmtId="0" fontId="42" fillId="0" borderId="10" xfId="0" applyFont="1" applyBorder="1" applyAlignment="1">
      <alignment vertical="top" wrapText="1"/>
    </xf>
    <xf numFmtId="0" fontId="25" fillId="0" borderId="10" xfId="0" applyFont="1" applyBorder="1" applyAlignment="1">
      <alignment horizontal="center" vertical="top"/>
    </xf>
    <xf numFmtId="0" fontId="21" fillId="0" borderId="10" xfId="51" applyFont="1" applyFill="1" applyBorder="1" applyAlignment="1">
      <alignment horizontal="left" vertical="center" wrapText="1"/>
    </xf>
    <xf numFmtId="0" fontId="47" fillId="0" borderId="0" xfId="0" applyFont="1"/>
    <xf numFmtId="0" fontId="59" fillId="0" borderId="10" xfId="0" applyFont="1" applyBorder="1" applyAlignment="1">
      <alignment horizontal="center" vertical="center" wrapText="1"/>
    </xf>
    <xf numFmtId="0" fontId="25" fillId="0" borderId="11" xfId="0" applyFont="1" applyBorder="1" applyAlignment="1">
      <alignment horizontal="center" vertical="center"/>
    </xf>
    <xf numFmtId="0" fontId="27" fillId="0" borderId="11" xfId="0" applyFont="1" applyBorder="1" applyAlignment="1">
      <alignment horizontal="center" vertical="center"/>
    </xf>
    <xf numFmtId="14" fontId="27" fillId="0" borderId="10" xfId="0" applyNumberFormat="1" applyFont="1" applyBorder="1" applyAlignment="1">
      <alignment horizontal="center" vertical="center" wrapText="1"/>
    </xf>
    <xf numFmtId="9" fontId="24" fillId="0" borderId="0" xfId="59" applyFont="1" applyFill="1" applyAlignment="1"/>
    <xf numFmtId="9" fontId="28" fillId="0" borderId="10" xfId="59" applyFont="1" applyFill="1" applyBorder="1" applyAlignment="1">
      <alignment horizontal="center" vertical="center" wrapText="1"/>
    </xf>
    <xf numFmtId="9" fontId="40" fillId="0" borderId="10" xfId="59" applyFont="1" applyFill="1" applyBorder="1" applyAlignment="1">
      <alignment horizontal="center" vertical="center"/>
    </xf>
    <xf numFmtId="9" fontId="21" fillId="0" borderId="10" xfId="59" applyFont="1" applyFill="1" applyBorder="1" applyAlignment="1">
      <alignment horizontal="center" vertical="center"/>
    </xf>
    <xf numFmtId="9" fontId="25" fillId="0" borderId="0" xfId="59" applyFont="1"/>
    <xf numFmtId="0" fontId="27" fillId="0" borderId="0" xfId="0" applyFont="1"/>
    <xf numFmtId="9" fontId="0" fillId="0" borderId="0" xfId="59" applyFont="1"/>
    <xf numFmtId="164" fontId="29" fillId="0" borderId="10" xfId="1" applyNumberFormat="1" applyFont="1" applyFill="1" applyBorder="1" applyAlignment="1">
      <alignment horizontal="center" vertical="center"/>
    </xf>
    <xf numFmtId="0" fontId="28" fillId="0" borderId="17" xfId="51" applyFont="1" applyFill="1" applyBorder="1" applyAlignment="1">
      <alignment vertical="center"/>
    </xf>
    <xf numFmtId="0" fontId="40" fillId="0" borderId="17" xfId="51" applyFont="1" applyFill="1" applyBorder="1" applyAlignment="1">
      <alignment vertical="center"/>
    </xf>
    <xf numFmtId="0" fontId="54" fillId="0" borderId="0" xfId="0" applyFont="1" applyAlignment="1"/>
    <xf numFmtId="0" fontId="32" fillId="0" borderId="10" xfId="0" applyFont="1" applyBorder="1" applyAlignment="1">
      <alignment horizontal="left" vertical="center" wrapText="1"/>
    </xf>
    <xf numFmtId="0" fontId="32" fillId="0" borderId="10" xfId="0" applyFont="1" applyBorder="1"/>
    <xf numFmtId="14" fontId="32" fillId="0" borderId="11" xfId="0" applyNumberFormat="1" applyFont="1" applyBorder="1" applyAlignment="1">
      <alignment horizontal="center" vertical="center"/>
    </xf>
    <xf numFmtId="14" fontId="32" fillId="0" borderId="12" xfId="0" applyNumberFormat="1" applyFont="1" applyBorder="1" applyAlignment="1">
      <alignment horizontal="center" vertical="center"/>
    </xf>
    <xf numFmtId="0" fontId="32" fillId="0" borderId="14" xfId="0" applyFont="1" applyBorder="1" applyAlignment="1">
      <alignment horizontal="center" vertical="center"/>
    </xf>
    <xf numFmtId="0" fontId="32" fillId="0" borderId="14" xfId="0" applyFont="1" applyBorder="1"/>
    <xf numFmtId="0" fontId="32" fillId="0" borderId="14" xfId="0" applyFont="1" applyBorder="1" applyAlignment="1">
      <alignment horizontal="center" vertical="center" wrapText="1"/>
    </xf>
    <xf numFmtId="0" fontId="53" fillId="0" borderId="11" xfId="0" applyFont="1" applyBorder="1"/>
    <xf numFmtId="0" fontId="53" fillId="0" borderId="10" xfId="0" applyFont="1" applyBorder="1"/>
    <xf numFmtId="0" fontId="32" fillId="0" borderId="0" xfId="0" applyFont="1" applyBorder="1" applyAlignment="1">
      <alignment horizontal="center" vertical="center" wrapText="1"/>
    </xf>
    <xf numFmtId="0" fontId="32" fillId="0" borderId="0" xfId="0" applyFont="1" applyBorder="1" applyAlignment="1">
      <alignment horizontal="left" vertical="center" wrapText="1"/>
    </xf>
    <xf numFmtId="0" fontId="53" fillId="0" borderId="0" xfId="0" applyFont="1" applyBorder="1"/>
    <xf numFmtId="0" fontId="50" fillId="0" borderId="0" xfId="51" applyFont="1" applyFill="1" applyAlignment="1">
      <alignment wrapText="1"/>
    </xf>
    <xf numFmtId="0" fontId="47" fillId="0" borderId="10" xfId="0" applyFont="1" applyBorder="1" applyAlignment="1">
      <alignment horizontal="center"/>
    </xf>
    <xf numFmtId="0" fontId="24" fillId="0" borderId="0" xfId="51" applyFont="1" applyFill="1" applyAlignment="1">
      <alignment horizontal="center" wrapText="1"/>
    </xf>
    <xf numFmtId="0" fontId="0" fillId="0" borderId="10" xfId="0" applyBorder="1" applyAlignment="1">
      <alignment vertical="center"/>
    </xf>
    <xf numFmtId="0" fontId="47" fillId="0" borderId="10" xfId="0" applyFont="1" applyBorder="1" applyAlignment="1">
      <alignment horizontal="center" vertical="center"/>
    </xf>
    <xf numFmtId="0" fontId="32" fillId="0" borderId="0" xfId="0" applyFont="1" applyFill="1" applyBorder="1" applyAlignment="1">
      <alignment horizontal="center"/>
    </xf>
    <xf numFmtId="0" fontId="0" fillId="0" borderId="0" xfId="0" applyFill="1" applyAlignment="1">
      <alignment vertical="center"/>
    </xf>
    <xf numFmtId="0" fontId="28" fillId="0" borderId="10" xfId="1" applyFont="1" applyFill="1" applyBorder="1" applyAlignment="1">
      <alignment vertical="center" wrapText="1"/>
    </xf>
    <xf numFmtId="0" fontId="31" fillId="0" borderId="10" xfId="1" applyFont="1" applyFill="1" applyBorder="1" applyAlignment="1">
      <alignment vertical="center" wrapText="1"/>
    </xf>
    <xf numFmtId="0" fontId="24" fillId="0" borderId="10" xfId="51" applyFont="1" applyFill="1" applyBorder="1" applyAlignment="1">
      <alignment horizontal="center" vertical="center" wrapText="1"/>
    </xf>
    <xf numFmtId="0" fontId="60" fillId="0" borderId="10" xfId="0" applyFont="1" applyBorder="1" applyAlignment="1">
      <alignment horizontal="center" vertical="center" wrapText="1"/>
    </xf>
    <xf numFmtId="0" fontId="44" fillId="24" borderId="10" xfId="0" quotePrefix="1" applyFont="1" applyFill="1" applyBorder="1" applyAlignment="1">
      <alignment horizontal="center" vertical="center" wrapText="1"/>
    </xf>
    <xf numFmtId="0" fontId="40" fillId="24" borderId="10" xfId="0" applyFont="1" applyFill="1" applyBorder="1" applyAlignment="1">
      <alignment horizontal="left" vertical="center" wrapText="1"/>
    </xf>
    <xf numFmtId="9" fontId="21" fillId="0" borderId="10" xfId="51" applyNumberFormat="1" applyFont="1" applyFill="1" applyBorder="1" applyAlignment="1">
      <alignment horizontal="center" vertical="center" wrapText="1"/>
    </xf>
    <xf numFmtId="164" fontId="44" fillId="0" borderId="10" xfId="1" applyNumberFormat="1" applyFont="1" applyFill="1" applyBorder="1" applyAlignment="1">
      <alignment horizontal="center" vertical="center"/>
    </xf>
    <xf numFmtId="0" fontId="40" fillId="0" borderId="10" xfId="51" applyFont="1" applyFill="1" applyBorder="1" applyAlignment="1">
      <alignment horizontal="center" vertical="center" wrapText="1"/>
    </xf>
    <xf numFmtId="0" fontId="28" fillId="0" borderId="10" xfId="51" applyFont="1" applyFill="1" applyBorder="1" applyAlignment="1">
      <alignment horizontal="center" vertical="center"/>
    </xf>
    <xf numFmtId="0" fontId="61" fillId="0" borderId="10" xfId="0" applyFont="1" applyBorder="1" applyAlignment="1">
      <alignment horizontal="center" vertical="center" wrapText="1"/>
    </xf>
    <xf numFmtId="0" fontId="53" fillId="0" borderId="10" xfId="0" applyFont="1" applyBorder="1" applyAlignment="1">
      <alignment horizontal="center" vertical="center"/>
    </xf>
    <xf numFmtId="0" fontId="0" fillId="0" borderId="10" xfId="0" applyFill="1" applyBorder="1" applyAlignment="1">
      <alignment horizontal="center" vertical="center"/>
    </xf>
    <xf numFmtId="0" fontId="44" fillId="0" borderId="10" xfId="0" quotePrefix="1" applyFont="1" applyFill="1" applyBorder="1" applyAlignment="1">
      <alignment horizontal="center" vertical="center" wrapText="1"/>
    </xf>
    <xf numFmtId="0" fontId="40" fillId="0" borderId="10" xfId="0" applyFont="1" applyFill="1" applyBorder="1" applyAlignment="1">
      <alignment horizontal="left" vertical="center" wrapText="1"/>
    </xf>
    <xf numFmtId="14" fontId="25" fillId="0" borderId="10" xfId="1" applyNumberFormat="1" applyFont="1" applyFill="1" applyBorder="1" applyAlignment="1">
      <alignment horizontal="center" vertical="center" wrapText="1"/>
    </xf>
    <xf numFmtId="0" fontId="62" fillId="0" borderId="10" xfId="1" applyFont="1" applyFill="1" applyBorder="1" applyAlignment="1">
      <alignment horizontal="center" vertical="center" wrapText="1"/>
    </xf>
    <xf numFmtId="0" fontId="39" fillId="0" borderId="10" xfId="51" applyFont="1" applyFill="1" applyBorder="1" applyAlignment="1">
      <alignment horizontal="center" vertical="center" wrapText="1"/>
    </xf>
    <xf numFmtId="0" fontId="53" fillId="0" borderId="10" xfId="0" applyFont="1" applyFill="1" applyBorder="1" applyAlignment="1">
      <alignment horizontal="center" vertical="center"/>
    </xf>
    <xf numFmtId="14" fontId="32" fillId="0" borderId="10" xfId="1" applyNumberFormat="1" applyFont="1" applyFill="1" applyBorder="1" applyAlignment="1">
      <alignment horizontal="center" vertical="center" wrapText="1"/>
    </xf>
    <xf numFmtId="0" fontId="63" fillId="0" borderId="10" xfId="51" applyFont="1" applyFill="1" applyBorder="1" applyAlignment="1">
      <alignment horizontal="center" vertical="center" wrapText="1"/>
    </xf>
    <xf numFmtId="0" fontId="0" fillId="0" borderId="0" xfId="0" applyFill="1" applyAlignment="1">
      <alignment horizontal="center" vertical="center"/>
    </xf>
    <xf numFmtId="0" fontId="64" fillId="0" borderId="10" xfId="1" applyFont="1" applyFill="1" applyBorder="1" applyAlignment="1">
      <alignment horizontal="center" vertical="center"/>
    </xf>
    <xf numFmtId="0" fontId="65" fillId="0" borderId="10" xfId="51" applyFont="1" applyFill="1" applyBorder="1" applyAlignment="1">
      <alignment horizontal="center" vertical="center" wrapText="1"/>
    </xf>
    <xf numFmtId="0" fontId="22" fillId="0" borderId="10" xfId="51" applyFont="1" applyFill="1" applyBorder="1" applyAlignment="1">
      <alignment horizontal="center" vertical="center"/>
    </xf>
    <xf numFmtId="0" fontId="40" fillId="0" borderId="10" xfId="0" applyFont="1" applyFill="1" applyBorder="1" applyAlignment="1">
      <alignment horizontal="center" vertical="center" wrapText="1"/>
    </xf>
    <xf numFmtId="0" fontId="66" fillId="0" borderId="10" xfId="1" applyFont="1" applyFill="1" applyBorder="1" applyAlignment="1">
      <alignment horizontal="center" vertical="center" wrapText="1"/>
    </xf>
    <xf numFmtId="0" fontId="66" fillId="0" borderId="10" xfId="51" applyFont="1" applyFill="1" applyBorder="1" applyAlignment="1">
      <alignment horizontal="center" vertical="center"/>
    </xf>
    <xf numFmtId="0" fontId="32" fillId="0" borderId="10" xfId="0" applyFont="1" applyFill="1" applyBorder="1" applyAlignment="1">
      <alignment horizontal="left" vertical="center" wrapText="1"/>
    </xf>
    <xf numFmtId="0" fontId="32" fillId="24" borderId="10" xfId="0" applyFont="1" applyFill="1" applyBorder="1" applyAlignment="1">
      <alignment horizontal="left" vertical="center" wrapText="1"/>
    </xf>
    <xf numFmtId="0" fontId="0" fillId="0" borderId="10" xfId="0" applyBorder="1" applyAlignment="1">
      <alignment horizontal="center" vertical="center"/>
    </xf>
    <xf numFmtId="0" fontId="68" fillId="0" borderId="10" xfId="0" applyFont="1" applyFill="1" applyBorder="1" applyAlignment="1">
      <alignment horizontal="center" vertical="center" wrapText="1"/>
    </xf>
    <xf numFmtId="0" fontId="69" fillId="0" borderId="10" xfId="0" applyFont="1" applyFill="1" applyBorder="1" applyAlignment="1">
      <alignment horizontal="center" vertical="center" wrapText="1"/>
    </xf>
    <xf numFmtId="0" fontId="69" fillId="0" borderId="10" xfId="0" applyFont="1" applyBorder="1" applyAlignment="1">
      <alignment horizontal="center" vertical="center" wrapText="1"/>
    </xf>
    <xf numFmtId="0" fontId="21" fillId="0" borderId="10" xfId="51" applyFont="1" applyFill="1" applyBorder="1" applyAlignment="1">
      <alignment horizontal="center" vertical="center" wrapText="1"/>
    </xf>
    <xf numFmtId="0" fontId="44" fillId="0" borderId="10" xfId="0" applyFont="1" applyFill="1" applyBorder="1" applyAlignment="1">
      <alignment horizontal="left" vertical="center" wrapText="1"/>
    </xf>
    <xf numFmtId="0" fontId="70" fillId="0" borderId="10" xfId="0" applyFont="1" applyFill="1" applyBorder="1" applyAlignment="1">
      <alignment horizontal="center" vertical="center" wrapText="1"/>
    </xf>
    <xf numFmtId="0" fontId="0" fillId="0" borderId="0" xfId="0" applyAlignment="1">
      <alignment wrapText="1"/>
    </xf>
    <xf numFmtId="0" fontId="49" fillId="0" borderId="10" xfId="0" applyFont="1" applyBorder="1" applyAlignment="1">
      <alignment horizontal="center" vertical="center" wrapText="1"/>
    </xf>
    <xf numFmtId="0" fontId="49" fillId="0" borderId="11" xfId="0" applyFont="1" applyBorder="1" applyAlignment="1">
      <alignment horizontal="center" vertical="center" wrapText="1"/>
    </xf>
    <xf numFmtId="0" fontId="49" fillId="0" borderId="10" xfId="0" applyFont="1" applyBorder="1" applyAlignment="1">
      <alignment horizontal="center" vertical="center"/>
    </xf>
    <xf numFmtId="0" fontId="35" fillId="0" borderId="10" xfId="0" applyFont="1" applyBorder="1" applyAlignment="1">
      <alignment horizontal="center" vertical="center" wrapText="1"/>
    </xf>
    <xf numFmtId="0" fontId="35" fillId="0" borderId="11" xfId="0" applyFont="1" applyBorder="1" applyAlignment="1">
      <alignment horizontal="center" vertical="center"/>
    </xf>
    <xf numFmtId="0" fontId="35" fillId="0" borderId="10" xfId="0" applyFont="1" applyBorder="1" applyAlignment="1">
      <alignment horizontal="center" vertical="center"/>
    </xf>
    <xf numFmtId="0" fontId="21" fillId="0" borderId="23" xfId="51" applyFont="1" applyFill="1" applyBorder="1" applyAlignment="1">
      <alignment horizontal="left" vertical="center" wrapText="1"/>
    </xf>
    <xf numFmtId="0" fontId="21" fillId="0" borderId="12" xfId="51" applyFont="1" applyFill="1" applyBorder="1" applyAlignment="1">
      <alignment horizontal="left" vertical="center" wrapText="1"/>
    </xf>
    <xf numFmtId="165" fontId="35" fillId="0" borderId="10" xfId="0" applyNumberFormat="1" applyFont="1" applyBorder="1" applyAlignment="1">
      <alignment horizontal="center" vertical="center" wrapText="1"/>
    </xf>
    <xf numFmtId="0" fontId="71" fillId="0" borderId="10" xfId="0" applyFont="1" applyBorder="1" applyAlignment="1">
      <alignment horizontal="left" vertical="center" wrapText="1"/>
    </xf>
    <xf numFmtId="0" fontId="71" fillId="0" borderId="10" xfId="0" applyFont="1" applyBorder="1" applyAlignment="1">
      <alignment horizontal="center" vertical="center" wrapText="1"/>
    </xf>
    <xf numFmtId="0" fontId="72" fillId="0" borderId="10" xfId="0" applyFont="1" applyBorder="1" applyAlignment="1">
      <alignment horizontal="center" vertical="center" wrapText="1"/>
    </xf>
    <xf numFmtId="14" fontId="35" fillId="0" borderId="10" xfId="0" applyNumberFormat="1" applyFont="1" applyBorder="1" applyAlignment="1">
      <alignment horizontal="center" vertical="center" wrapText="1"/>
    </xf>
    <xf numFmtId="0" fontId="49" fillId="0" borderId="10" xfId="51" applyFont="1" applyFill="1" applyBorder="1" applyAlignment="1">
      <alignment horizontal="center" vertical="center" wrapText="1"/>
    </xf>
    <xf numFmtId="0" fontId="73" fillId="0" borderId="0" xfId="0" applyFont="1" applyAlignment="1">
      <alignment horizontal="center" vertical="center" wrapText="1"/>
    </xf>
    <xf numFmtId="0" fontId="73" fillId="0" borderId="0" xfId="0" applyFont="1" applyAlignment="1">
      <alignment horizontal="center" vertical="center"/>
    </xf>
    <xf numFmtId="0" fontId="35" fillId="0" borderId="10" xfId="51" applyFont="1" applyFill="1" applyBorder="1" applyAlignment="1">
      <alignment horizontal="left" vertical="center" wrapText="1"/>
    </xf>
    <xf numFmtId="14" fontId="35" fillId="0" borderId="11" xfId="0" applyNumberFormat="1" applyFont="1" applyBorder="1" applyAlignment="1">
      <alignment horizontal="center" vertical="center"/>
    </xf>
    <xf numFmtId="14" fontId="35" fillId="0" borderId="12" xfId="0" applyNumberFormat="1" applyFont="1" applyBorder="1" applyAlignment="1">
      <alignment horizontal="center" vertical="center"/>
    </xf>
    <xf numFmtId="0" fontId="35" fillId="0" borderId="10" xfId="0" applyFont="1" applyFill="1" applyBorder="1" applyAlignment="1">
      <alignment horizontal="center" vertical="center"/>
    </xf>
    <xf numFmtId="0" fontId="0" fillId="0" borderId="12" xfId="0" applyBorder="1"/>
    <xf numFmtId="0" fontId="74" fillId="0" borderId="0" xfId="0" applyFont="1"/>
    <xf numFmtId="9" fontId="40" fillId="0" borderId="0" xfId="0" applyNumberFormat="1" applyFont="1" applyBorder="1" applyAlignment="1">
      <alignment horizontal="center"/>
    </xf>
    <xf numFmtId="0" fontId="40" fillId="0" borderId="0" xfId="0" applyFont="1" applyBorder="1" applyAlignment="1">
      <alignment horizontal="center"/>
    </xf>
    <xf numFmtId="0" fontId="74" fillId="0" borderId="0" xfId="0" applyFont="1" applyAlignment="1">
      <alignment vertical="center"/>
    </xf>
    <xf numFmtId="0" fontId="20" fillId="0" borderId="20" xfId="51" applyFont="1" applyFill="1" applyBorder="1" applyAlignment="1">
      <alignment horizontal="center" vertical="center"/>
    </xf>
    <xf numFmtId="0" fontId="40" fillId="0" borderId="10" xfId="0" applyFont="1" applyBorder="1" applyAlignment="1">
      <alignment vertical="center"/>
    </xf>
    <xf numFmtId="9" fontId="21" fillId="0" borderId="12" xfId="51" applyNumberFormat="1" applyFont="1" applyFill="1" applyBorder="1" applyAlignment="1">
      <alignment horizontal="center" vertical="center"/>
    </xf>
    <xf numFmtId="9" fontId="38" fillId="0" borderId="13" xfId="1" applyNumberFormat="1" applyFont="1" applyFill="1" applyBorder="1" applyAlignment="1">
      <alignment horizontal="center" vertical="center" wrapText="1"/>
    </xf>
    <xf numFmtId="0" fontId="40" fillId="0" borderId="10" xfId="0" applyFont="1" applyBorder="1" applyAlignment="1">
      <alignment vertical="center" wrapText="1"/>
    </xf>
    <xf numFmtId="9" fontId="20" fillId="0" borderId="10" xfId="1" applyNumberFormat="1" applyFont="1" applyFill="1" applyBorder="1" applyAlignment="1">
      <alignment horizontal="center" vertical="center" wrapText="1"/>
    </xf>
    <xf numFmtId="10" fontId="20" fillId="0" borderId="10" xfId="1" applyNumberFormat="1" applyFont="1" applyFill="1" applyBorder="1" applyAlignment="1">
      <alignment horizontal="center" vertical="center" wrapText="1"/>
    </xf>
    <xf numFmtId="9" fontId="20" fillId="0" borderId="10" xfId="1" applyNumberFormat="1" applyFont="1" applyFill="1" applyBorder="1" applyAlignment="1">
      <alignment horizontal="center" vertical="center"/>
    </xf>
    <xf numFmtId="14" fontId="20" fillId="0" borderId="10" xfId="1" applyNumberFormat="1" applyFont="1" applyFill="1" applyBorder="1" applyAlignment="1">
      <alignment horizontal="center" vertical="center" wrapText="1"/>
    </xf>
    <xf numFmtId="10" fontId="21" fillId="0" borderId="10" xfId="1" applyNumberFormat="1" applyFont="1" applyFill="1" applyBorder="1" applyAlignment="1">
      <alignment horizontal="center" vertical="center"/>
    </xf>
    <xf numFmtId="0" fontId="20" fillId="0" borderId="10" xfId="1" applyFont="1" applyFill="1" applyBorder="1" applyAlignment="1">
      <alignment horizontal="center" vertical="center" wrapText="1"/>
    </xf>
    <xf numFmtId="0" fontId="20" fillId="0" borderId="10" xfId="1" applyFont="1" applyFill="1" applyBorder="1" applyAlignment="1">
      <alignment horizontal="center" vertical="center"/>
    </xf>
    <xf numFmtId="0" fontId="20" fillId="0" borderId="10" xfId="0" applyFont="1" applyFill="1" applyBorder="1" applyAlignment="1" applyProtection="1">
      <alignment horizontal="center" vertical="center" wrapText="1"/>
      <protection locked="0"/>
    </xf>
    <xf numFmtId="0" fontId="38" fillId="0" borderId="10" xfId="0" applyFont="1" applyBorder="1" applyAlignment="1">
      <alignment horizontal="center" vertical="center" wrapText="1"/>
    </xf>
    <xf numFmtId="0" fontId="38" fillId="0" borderId="12" xfId="0" applyFont="1" applyBorder="1" applyAlignment="1">
      <alignment horizontal="center" vertical="center" wrapText="1"/>
    </xf>
    <xf numFmtId="0" fontId="21" fillId="0" borderId="10" xfId="0" applyFont="1" applyFill="1" applyBorder="1" applyAlignment="1" applyProtection="1">
      <alignment horizontal="center" vertical="center" wrapText="1"/>
      <protection locked="0"/>
    </xf>
    <xf numFmtId="0" fontId="21" fillId="0" borderId="10" xfId="0" applyFont="1" applyFill="1" applyBorder="1" applyAlignment="1" applyProtection="1">
      <alignment horizontal="left" vertical="center" wrapText="1"/>
      <protection locked="0"/>
    </xf>
    <xf numFmtId="0" fontId="42" fillId="0" borderId="10" xfId="0" applyFont="1" applyBorder="1" applyAlignment="1">
      <alignment horizontal="center" vertical="center"/>
    </xf>
    <xf numFmtId="0" fontId="42" fillId="0" borderId="12" xfId="0" applyFont="1" applyBorder="1" applyAlignment="1">
      <alignment horizontal="center" vertical="center"/>
    </xf>
    <xf numFmtId="0" fontId="42" fillId="0" borderId="10" xfId="0" applyFont="1" applyBorder="1" applyAlignment="1">
      <alignment horizontal="center" vertical="center" wrapText="1"/>
    </xf>
    <xf numFmtId="0" fontId="42" fillId="0" borderId="10" xfId="0" applyFont="1" applyBorder="1"/>
    <xf numFmtId="17" fontId="42" fillId="0" borderId="10" xfId="0" applyNumberFormat="1" applyFont="1" applyBorder="1" applyAlignment="1">
      <alignment horizontal="center" vertical="center" wrapText="1"/>
    </xf>
    <xf numFmtId="0" fontId="25" fillId="0" borderId="0" xfId="0" applyFont="1" applyAlignment="1">
      <alignment vertical="center"/>
    </xf>
    <xf numFmtId="0" fontId="21" fillId="0" borderId="13" xfId="51" applyFont="1" applyFill="1" applyBorder="1" applyAlignment="1">
      <alignment horizontal="center" vertical="center"/>
    </xf>
    <xf numFmtId="0" fontId="21" fillId="0" borderId="13" xfId="51" applyFont="1" applyFill="1" applyBorder="1" applyAlignment="1">
      <alignment horizontal="left" vertical="center"/>
    </xf>
    <xf numFmtId="9" fontId="32" fillId="0" borderId="10" xfId="51" applyNumberFormat="1" applyFont="1" applyFill="1" applyBorder="1" applyAlignment="1">
      <alignment horizontal="center" vertical="center" wrapText="1"/>
    </xf>
    <xf numFmtId="0" fontId="40" fillId="0" borderId="10" xfId="1" applyFont="1" applyFill="1" applyBorder="1" applyAlignment="1">
      <alignment horizontal="center" vertical="center" wrapText="1"/>
    </xf>
    <xf numFmtId="164" fontId="31" fillId="0" borderId="10" xfId="1" applyNumberFormat="1" applyFont="1" applyFill="1" applyBorder="1" applyAlignment="1">
      <alignment horizontal="center" vertical="center" wrapText="1"/>
    </xf>
    <xf numFmtId="9" fontId="40" fillId="0" borderId="10" xfId="51" applyNumberFormat="1" applyFont="1" applyFill="1" applyBorder="1" applyAlignment="1">
      <alignment horizontal="center" vertical="center" wrapText="1"/>
    </xf>
    <xf numFmtId="0" fontId="48" fillId="0" borderId="10" xfId="0" applyFont="1" applyBorder="1" applyAlignment="1">
      <alignment horizontal="center" vertical="center"/>
    </xf>
    <xf numFmtId="0" fontId="0" fillId="0" borderId="0" xfId="0" applyFill="1" applyAlignment="1">
      <alignment horizontal="center" vertical="center" wrapText="1"/>
    </xf>
    <xf numFmtId="0" fontId="59" fillId="0" borderId="10" xfId="51" applyFont="1" applyFill="1" applyBorder="1" applyAlignment="1">
      <alignment horizontal="center" vertical="center" wrapText="1"/>
    </xf>
    <xf numFmtId="0" fontId="24" fillId="0" borderId="10" xfId="1" applyFont="1" applyFill="1" applyBorder="1" applyAlignment="1">
      <alignment horizontal="center" vertical="center" wrapText="1"/>
    </xf>
    <xf numFmtId="0" fontId="59" fillId="0" borderId="10" xfId="1" applyFont="1" applyFill="1" applyBorder="1" applyAlignment="1">
      <alignment horizontal="center" vertical="center" wrapText="1"/>
    </xf>
    <xf numFmtId="0" fontId="40" fillId="0" borderId="10" xfId="1" applyFont="1" applyFill="1" applyBorder="1" applyAlignment="1">
      <alignment horizontal="left" vertical="center" wrapText="1"/>
    </xf>
    <xf numFmtId="164" fontId="40" fillId="0" borderId="10" xfId="51" applyNumberFormat="1" applyFont="1" applyFill="1" applyBorder="1" applyAlignment="1">
      <alignment horizontal="center" vertical="center"/>
    </xf>
    <xf numFmtId="164" fontId="0" fillId="0" borderId="0" xfId="0" applyNumberFormat="1" applyFill="1"/>
    <xf numFmtId="0" fontId="32" fillId="0" borderId="10" xfId="1" applyFont="1" applyFill="1" applyBorder="1" applyAlignment="1">
      <alignment horizontal="left" vertical="center" wrapText="1"/>
    </xf>
    <xf numFmtId="0" fontId="40" fillId="0" borderId="10" xfId="51" applyFont="1" applyFill="1" applyBorder="1" applyAlignment="1">
      <alignment horizontal="left" vertical="center"/>
    </xf>
    <xf numFmtId="0" fontId="53" fillId="0" borderId="0" xfId="0" applyFont="1" applyFill="1"/>
    <xf numFmtId="0" fontId="31" fillId="0" borderId="10" xfId="0" applyFont="1" applyFill="1" applyBorder="1" applyAlignment="1">
      <alignment horizontal="center" vertical="center"/>
    </xf>
    <xf numFmtId="9" fontId="32" fillId="0" borderId="10" xfId="0" applyNumberFormat="1" applyFont="1" applyFill="1" applyBorder="1" applyAlignment="1">
      <alignment horizontal="center" vertical="center" wrapText="1"/>
    </xf>
    <xf numFmtId="9" fontId="0" fillId="0" borderId="0" xfId="0" applyNumberFormat="1" applyFill="1"/>
    <xf numFmtId="0" fontId="34" fillId="0" borderId="10" xfId="0" applyFont="1" applyFill="1" applyBorder="1" applyAlignment="1" applyProtection="1">
      <alignment horizontal="center" vertical="center" wrapText="1"/>
      <protection locked="0"/>
    </xf>
    <xf numFmtId="0" fontId="20" fillId="0" borderId="13" xfId="51" applyFont="1" applyFill="1" applyBorder="1" applyAlignment="1">
      <alignment horizontal="center" vertical="center" wrapText="1"/>
    </xf>
    <xf numFmtId="0" fontId="25" fillId="0" borderId="10" xfId="0" applyFont="1" applyBorder="1" applyAlignment="1">
      <alignment horizontal="center" vertical="center" wrapText="1"/>
    </xf>
    <xf numFmtId="0" fontId="27" fillId="0" borderId="10" xfId="0" applyFont="1" applyBorder="1" applyAlignment="1">
      <alignment horizontal="center" vertical="center" wrapText="1"/>
    </xf>
    <xf numFmtId="0" fontId="30" fillId="0" borderId="10" xfId="51" applyFont="1" applyFill="1" applyBorder="1" applyAlignment="1">
      <alignment horizontal="center" vertical="center" wrapText="1"/>
    </xf>
    <xf numFmtId="9" fontId="29" fillId="0" borderId="10" xfId="1" applyNumberFormat="1" applyFont="1" applyFill="1" applyBorder="1" applyAlignment="1">
      <alignment horizontal="center" vertical="center" wrapText="1"/>
    </xf>
    <xf numFmtId="0" fontId="20" fillId="25" borderId="10" xfId="51" applyFont="1" applyFill="1" applyBorder="1" applyAlignment="1">
      <alignment horizontal="center" vertical="center"/>
    </xf>
    <xf numFmtId="9" fontId="35" fillId="0" borderId="10" xfId="1" applyNumberFormat="1" applyFont="1" applyFill="1" applyBorder="1" applyAlignment="1">
      <alignment horizontal="center" vertical="center"/>
    </xf>
    <xf numFmtId="0" fontId="0" fillId="25" borderId="0" xfId="0" applyFill="1"/>
    <xf numFmtId="0" fontId="25" fillId="0" borderId="10" xfId="0" applyFont="1" applyBorder="1" applyAlignment="1">
      <alignment vertical="center"/>
    </xf>
    <xf numFmtId="0" fontId="25" fillId="0" borderId="10" xfId="0" applyFont="1" applyBorder="1" applyAlignment="1">
      <alignment horizontal="center"/>
    </xf>
    <xf numFmtId="164" fontId="35" fillId="0" borderId="10" xfId="1" applyNumberFormat="1" applyFont="1" applyFill="1" applyBorder="1" applyAlignment="1">
      <alignment horizontal="center" vertical="center" wrapText="1"/>
    </xf>
    <xf numFmtId="164" fontId="29" fillId="0" borderId="10" xfId="1" applyNumberFormat="1" applyFont="1" applyFill="1" applyBorder="1" applyAlignment="1">
      <alignment horizontal="center" vertical="center" wrapText="1"/>
    </xf>
    <xf numFmtId="9" fontId="0" fillId="0" borderId="0" xfId="0" applyNumberFormat="1"/>
    <xf numFmtId="0" fontId="0" fillId="0" borderId="15" xfId="0" applyBorder="1" applyAlignment="1">
      <alignment horizontal="center" vertical="center"/>
    </xf>
    <xf numFmtId="0" fontId="50" fillId="0" borderId="0" xfId="51" applyFont="1" applyFill="1" applyAlignment="1">
      <alignment vertical="top"/>
    </xf>
    <xf numFmtId="0" fontId="20" fillId="0" borderId="11" xfId="51" applyFont="1" applyFill="1" applyBorder="1" applyAlignment="1">
      <alignment vertical="center"/>
    </xf>
    <xf numFmtId="0" fontId="20" fillId="0" borderId="15" xfId="51" applyFont="1" applyFill="1" applyBorder="1" applyAlignment="1">
      <alignment vertical="center"/>
    </xf>
    <xf numFmtId="0" fontId="20" fillId="0" borderId="12" xfId="51" applyFont="1" applyFill="1" applyBorder="1" applyAlignment="1">
      <alignment vertical="center"/>
    </xf>
    <xf numFmtId="0" fontId="25" fillId="0" borderId="15" xfId="0" applyFont="1" applyBorder="1" applyAlignment="1">
      <alignment horizontal="center" vertical="center"/>
    </xf>
    <xf numFmtId="14" fontId="25" fillId="0" borderId="15" xfId="0" applyNumberFormat="1" applyFont="1" applyBorder="1" applyAlignment="1">
      <alignment horizontal="center" vertical="center"/>
    </xf>
    <xf numFmtId="0" fontId="80" fillId="0" borderId="0" xfId="51" applyFont="1" applyFill="1" applyAlignment="1"/>
    <xf numFmtId="0" fontId="25" fillId="0" borderId="0" xfId="0" applyFont="1" applyAlignment="1">
      <alignment horizontal="center" vertical="center"/>
    </xf>
    <xf numFmtId="0" fontId="30" fillId="0" borderId="10" xfId="1" applyFont="1" applyFill="1" applyBorder="1" applyAlignment="1">
      <alignment horizontal="center" vertical="center" wrapText="1"/>
    </xf>
    <xf numFmtId="10" fontId="23" fillId="0" borderId="10" xfId="1" applyNumberFormat="1" applyFont="1" applyFill="1" applyBorder="1" applyAlignment="1">
      <alignment horizontal="center" vertical="center" wrapText="1"/>
    </xf>
    <xf numFmtId="9" fontId="25" fillId="0" borderId="10" xfId="0" applyNumberFormat="1" applyFont="1" applyBorder="1" applyAlignment="1">
      <alignment horizontal="center" vertical="center"/>
    </xf>
    <xf numFmtId="0" fontId="58" fillId="0" borderId="0" xfId="0" applyFont="1" applyBorder="1" applyAlignment="1">
      <alignment vertical="center"/>
    </xf>
    <xf numFmtId="0" fontId="58" fillId="0" borderId="0" xfId="0" applyFont="1" applyBorder="1" applyAlignment="1">
      <alignment horizontal="center" vertical="center"/>
    </xf>
    <xf numFmtId="0" fontId="40" fillId="0" borderId="0" xfId="51" applyFont="1" applyFill="1" applyAlignment="1">
      <alignment vertical="center" wrapText="1"/>
    </xf>
    <xf numFmtId="0" fontId="24" fillId="0" borderId="0" xfId="51" applyFont="1" applyFill="1" applyAlignment="1">
      <alignment vertical="center"/>
    </xf>
    <xf numFmtId="0" fontId="39" fillId="0" borderId="0" xfId="51" applyFont="1" applyFill="1" applyAlignment="1">
      <alignment horizontal="center" vertical="center"/>
    </xf>
    <xf numFmtId="0" fontId="50" fillId="0" borderId="0" xfId="51" applyFont="1" applyFill="1" applyBorder="1" applyAlignment="1">
      <alignment horizontal="center" vertical="center"/>
    </xf>
    <xf numFmtId="0" fontId="58" fillId="0" borderId="0" xfId="0" applyFont="1" applyAlignment="1">
      <alignment vertical="center"/>
    </xf>
    <xf numFmtId="0" fontId="50" fillId="0" borderId="10" xfId="51" quotePrefix="1" applyFont="1" applyFill="1" applyBorder="1" applyAlignment="1">
      <alignment horizontal="center" vertical="center"/>
    </xf>
    <xf numFmtId="0" fontId="50" fillId="0" borderId="10" xfId="51" applyFont="1" applyFill="1" applyBorder="1" applyAlignment="1">
      <alignment horizontal="justify" vertical="center"/>
    </xf>
    <xf numFmtId="0" fontId="50" fillId="0" borderId="10" xfId="51" applyFont="1" applyFill="1" applyBorder="1" applyAlignment="1">
      <alignment horizontal="center" vertical="center"/>
    </xf>
    <xf numFmtId="0" fontId="39" fillId="0" borderId="0" xfId="51" applyFont="1" applyFill="1" applyAlignment="1">
      <alignment vertical="center"/>
    </xf>
    <xf numFmtId="166" fontId="63" fillId="0" borderId="10" xfId="51" applyNumberFormat="1" applyFont="1" applyFill="1" applyBorder="1" applyAlignment="1">
      <alignment horizontal="center" vertical="center"/>
    </xf>
    <xf numFmtId="0" fontId="50" fillId="0" borderId="10" xfId="51" applyFont="1" applyFill="1" applyBorder="1" applyAlignment="1">
      <alignment horizontal="justify" vertical="center" wrapText="1"/>
    </xf>
    <xf numFmtId="0" fontId="50" fillId="0" borderId="10" xfId="51" quotePrefix="1" applyFont="1" applyFill="1" applyBorder="1" applyAlignment="1">
      <alignment horizontal="justify" vertical="center" wrapText="1"/>
    </xf>
    <xf numFmtId="0" fontId="40" fillId="0" borderId="0" xfId="51" applyFont="1" applyFill="1" applyAlignment="1">
      <alignment horizontal="center" vertical="center" wrapText="1"/>
    </xf>
    <xf numFmtId="0" fontId="39" fillId="0" borderId="0" xfId="51" applyFont="1" applyFill="1" applyAlignment="1">
      <alignment horizontal="center" vertical="center"/>
    </xf>
    <xf numFmtId="0" fontId="33" fillId="0" borderId="0" xfId="0" applyFont="1" applyAlignment="1">
      <alignment horizontal="center"/>
    </xf>
    <xf numFmtId="0" fontId="40" fillId="0" borderId="0" xfId="51" applyFont="1" applyFill="1" applyAlignment="1">
      <alignment horizontal="center" vertical="top" wrapText="1"/>
    </xf>
    <xf numFmtId="0" fontId="20" fillId="0" borderId="17" xfId="51" applyFont="1" applyFill="1" applyBorder="1" applyAlignment="1">
      <alignment horizontal="justify" vertical="center"/>
    </xf>
    <xf numFmtId="0" fontId="39" fillId="0" borderId="0" xfId="51" applyFont="1" applyFill="1" applyAlignment="1">
      <alignment horizontal="center"/>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0" fillId="0" borderId="14" xfId="51" applyFont="1" applyFill="1" applyBorder="1" applyAlignment="1">
      <alignment horizontal="center" vertical="center"/>
    </xf>
    <xf numFmtId="0" fontId="20" fillId="0" borderId="13" xfId="51" applyFont="1" applyFill="1" applyBorder="1" applyAlignment="1">
      <alignment horizontal="center" vertical="center"/>
    </xf>
    <xf numFmtId="0" fontId="38" fillId="0" borderId="14" xfId="51" applyFont="1" applyFill="1" applyBorder="1" applyAlignment="1">
      <alignment horizontal="center" vertical="center" wrapText="1"/>
    </xf>
    <xf numFmtId="0" fontId="38" fillId="0" borderId="13" xfId="51" applyFont="1" applyFill="1" applyBorder="1" applyAlignment="1">
      <alignment horizontal="center" vertical="center" wrapText="1"/>
    </xf>
    <xf numFmtId="0" fontId="20" fillId="0" borderId="14"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2" fillId="0" borderId="16" xfId="51" applyFont="1" applyFill="1" applyBorder="1" applyAlignment="1">
      <alignment horizontal="center"/>
    </xf>
    <xf numFmtId="0" fontId="26" fillId="0" borderId="14"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2" fillId="0" borderId="0" xfId="0" applyFont="1" applyAlignment="1">
      <alignment horizontal="center"/>
    </xf>
    <xf numFmtId="0" fontId="31" fillId="0" borderId="0" xfId="0" applyFont="1" applyAlignment="1">
      <alignment horizontal="center"/>
    </xf>
    <xf numFmtId="0" fontId="29" fillId="0" borderId="10" xfId="0" applyFont="1" applyFill="1" applyBorder="1" applyAlignment="1" applyProtection="1">
      <alignment horizontal="justify" vertical="center" wrapText="1"/>
      <protection locked="0"/>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2"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42" fillId="0" borderId="11" xfId="0" applyFont="1" applyBorder="1" applyAlignment="1">
      <alignment horizontal="justify" vertical="center" wrapText="1"/>
    </xf>
    <xf numFmtId="0" fontId="42" fillId="0" borderId="15" xfId="0" applyFont="1" applyBorder="1" applyAlignment="1">
      <alignment horizontal="justify" vertical="center" wrapText="1"/>
    </xf>
    <xf numFmtId="0" fontId="42" fillId="0" borderId="12" xfId="0" applyFont="1" applyBorder="1" applyAlignment="1">
      <alignment horizontal="justify" vertical="center" wrapText="1"/>
    </xf>
    <xf numFmtId="0" fontId="42" fillId="0" borderId="11" xfId="0" applyFont="1" applyBorder="1" applyAlignment="1">
      <alignment horizontal="center" vertical="center" wrapText="1"/>
    </xf>
    <xf numFmtId="0" fontId="42" fillId="0" borderId="15" xfId="0" applyFont="1" applyBorder="1" applyAlignment="1">
      <alignment horizontal="center" vertical="center" wrapText="1"/>
    </xf>
    <xf numFmtId="0" fontId="42" fillId="0" borderId="12" xfId="0" applyFont="1" applyBorder="1" applyAlignment="1">
      <alignment horizontal="center" vertical="center" wrapText="1"/>
    </xf>
    <xf numFmtId="14" fontId="25" fillId="0" borderId="11" xfId="0" applyNumberFormat="1" applyFont="1" applyBorder="1" applyAlignment="1">
      <alignment horizontal="center" vertical="center"/>
    </xf>
    <xf numFmtId="0" fontId="25" fillId="0" borderId="12" xfId="0" applyFont="1" applyBorder="1" applyAlignment="1">
      <alignment horizontal="center" vertical="center"/>
    </xf>
    <xf numFmtId="0" fontId="25" fillId="0" borderId="11" xfId="0" quotePrefix="1" applyFont="1" applyBorder="1" applyAlignment="1">
      <alignment horizontal="center" vertical="center" wrapText="1"/>
    </xf>
    <xf numFmtId="0" fontId="25" fillId="0" borderId="11" xfId="0" quotePrefix="1" applyFont="1" applyBorder="1" applyAlignment="1">
      <alignment horizontal="center" vertical="center"/>
    </xf>
    <xf numFmtId="0" fontId="25" fillId="0" borderId="15" xfId="0" quotePrefix="1" applyFont="1" applyBorder="1" applyAlignment="1">
      <alignment horizontal="center" vertical="center"/>
    </xf>
    <xf numFmtId="9" fontId="35" fillId="0" borderId="11" xfId="1" applyNumberFormat="1" applyFont="1" applyFill="1" applyBorder="1" applyAlignment="1">
      <alignment horizontal="center" vertical="center" wrapText="1"/>
    </xf>
    <xf numFmtId="9" fontId="35" fillId="0" borderId="15" xfId="1" applyNumberFormat="1" applyFont="1" applyFill="1" applyBorder="1" applyAlignment="1">
      <alignment horizontal="center" vertical="center" wrapText="1"/>
    </xf>
    <xf numFmtId="9" fontId="35" fillId="0" borderId="12" xfId="1" applyNumberFormat="1" applyFont="1" applyFill="1" applyBorder="1" applyAlignment="1">
      <alignment horizontal="center" vertical="center" wrapText="1"/>
    </xf>
    <xf numFmtId="0" fontId="21" fillId="0" borderId="0" xfId="51" applyFont="1" applyFill="1" applyAlignment="1">
      <alignment horizontal="center" vertical="top" wrapText="1"/>
    </xf>
    <xf numFmtId="0" fontId="43" fillId="0" borderId="0" xfId="51" applyFont="1" applyFill="1" applyAlignment="1">
      <alignment horizontal="center"/>
    </xf>
    <xf numFmtId="0" fontId="28" fillId="0" borderId="14" xfId="51" applyFont="1" applyFill="1" applyBorder="1" applyAlignment="1">
      <alignment horizontal="center" vertical="center" wrapText="1"/>
    </xf>
    <xf numFmtId="0" fontId="28" fillId="0" borderId="13" xfId="51" applyFont="1" applyFill="1" applyBorder="1" applyAlignment="1">
      <alignment horizontal="center" vertical="center" wrapText="1"/>
    </xf>
    <xf numFmtId="0" fontId="49" fillId="0" borderId="0" xfId="0" applyFont="1" applyAlignment="1">
      <alignment horizontal="center"/>
    </xf>
    <xf numFmtId="0" fontId="34" fillId="0" borderId="11" xfId="0" applyFont="1" applyFill="1" applyBorder="1" applyAlignment="1" applyProtection="1">
      <alignment horizontal="center" vertical="center" wrapText="1"/>
      <protection locked="0"/>
    </xf>
    <xf numFmtId="0" fontId="34" fillId="0" borderId="15" xfId="0" applyFont="1" applyFill="1" applyBorder="1" applyAlignment="1" applyProtection="1">
      <alignment horizontal="center" vertical="center" wrapText="1"/>
      <protection locked="0"/>
    </xf>
    <xf numFmtId="0" fontId="34" fillId="0" borderId="12" xfId="0" applyFont="1" applyFill="1" applyBorder="1" applyAlignment="1" applyProtection="1">
      <alignment horizontal="center" vertical="center" wrapText="1"/>
      <protection locked="0"/>
    </xf>
    <xf numFmtId="0" fontId="50" fillId="0" borderId="0" xfId="51" applyFont="1" applyFill="1" applyAlignment="1">
      <alignment horizontal="center" vertical="top" wrapText="1"/>
    </xf>
    <xf numFmtId="0" fontId="39" fillId="0" borderId="0" xfId="51" applyFont="1" applyFill="1" applyAlignment="1">
      <alignment horizontal="center" vertical="top"/>
    </xf>
    <xf numFmtId="0" fontId="20" fillId="0" borderId="19"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20" xfId="51" applyFont="1" applyFill="1" applyBorder="1" applyAlignment="1">
      <alignment horizontal="center" vertical="center"/>
    </xf>
    <xf numFmtId="0" fontId="20" fillId="0" borderId="21" xfId="51" applyFont="1" applyFill="1" applyBorder="1" applyAlignment="1">
      <alignment horizontal="center" vertical="center"/>
    </xf>
    <xf numFmtId="0" fontId="29" fillId="0" borderId="11" xfId="0" applyFont="1" applyFill="1" applyBorder="1" applyAlignment="1" applyProtection="1">
      <alignment horizontal="left" vertical="center" wrapText="1"/>
      <protection locked="0"/>
    </xf>
    <xf numFmtId="0" fontId="29" fillId="0" borderId="15" xfId="0" applyFont="1" applyFill="1" applyBorder="1" applyAlignment="1" applyProtection="1">
      <alignment horizontal="left" vertical="center" wrapText="1"/>
      <protection locked="0"/>
    </xf>
    <xf numFmtId="0" fontId="29" fillId="0" borderId="12" xfId="0" applyFont="1" applyFill="1" applyBorder="1" applyAlignment="1" applyProtection="1">
      <alignment horizontal="left" vertical="center" wrapText="1"/>
      <protection locked="0"/>
    </xf>
    <xf numFmtId="0" fontId="25" fillId="0" borderId="11" xfId="0" applyFont="1" applyBorder="1" applyAlignment="1">
      <alignment horizontal="center" vertical="center"/>
    </xf>
    <xf numFmtId="0" fontId="25" fillId="0" borderId="11" xfId="0" applyFont="1" applyBorder="1" applyAlignment="1">
      <alignment horizontal="center"/>
    </xf>
    <xf numFmtId="0" fontId="25" fillId="0" borderId="12" xfId="0" applyFont="1" applyBorder="1" applyAlignment="1">
      <alignment horizontal="center"/>
    </xf>
    <xf numFmtId="0" fontId="38" fillId="0" borderId="14" xfId="1" applyFont="1" applyFill="1" applyBorder="1" applyAlignment="1">
      <alignment horizontal="center" vertical="center" wrapText="1"/>
    </xf>
    <xf numFmtId="0" fontId="38" fillId="0" borderId="13" xfId="1" applyFont="1" applyFill="1" applyBorder="1" applyAlignment="1">
      <alignment horizontal="center" vertical="center" wrapText="1"/>
    </xf>
    <xf numFmtId="14" fontId="32" fillId="0" borderId="11" xfId="0" applyNumberFormat="1" applyFont="1" applyBorder="1" applyAlignment="1">
      <alignment horizontal="center" vertical="center"/>
    </xf>
    <xf numFmtId="0" fontId="32" fillId="0" borderId="12" xfId="0" applyFont="1" applyBorder="1" applyAlignment="1">
      <alignment horizontal="center" vertical="center"/>
    </xf>
    <xf numFmtId="0" fontId="32" fillId="0" borderId="11" xfId="0" applyFont="1" applyBorder="1" applyAlignment="1">
      <alignment horizontal="center" vertical="center"/>
    </xf>
    <xf numFmtId="0" fontId="32" fillId="0" borderId="17" xfId="0" applyFont="1" applyBorder="1" applyAlignment="1">
      <alignment horizontal="left"/>
    </xf>
    <xf numFmtId="0" fontId="52" fillId="0" borderId="0" xfId="0" applyFont="1" applyAlignment="1">
      <alignment horizontal="center"/>
    </xf>
    <xf numFmtId="0" fontId="53" fillId="0" borderId="0" xfId="0" applyFont="1" applyAlignment="1">
      <alignment horizontal="center"/>
    </xf>
    <xf numFmtId="0" fontId="27" fillId="0" borderId="0" xfId="0" applyFont="1" applyAlignment="1">
      <alignment horizontal="center"/>
    </xf>
    <xf numFmtId="0" fontId="25" fillId="0" borderId="0" xfId="0" applyFont="1" applyAlignment="1">
      <alignment horizontal="center"/>
    </xf>
    <xf numFmtId="0" fontId="54" fillId="0" borderId="0" xfId="0" applyFont="1" applyAlignment="1">
      <alignment horizontal="center"/>
    </xf>
    <xf numFmtId="0" fontId="39" fillId="0" borderId="0" xfId="51" applyFont="1" applyFill="1" applyAlignment="1">
      <alignment horizontal="center" vertical="top" wrapText="1"/>
    </xf>
    <xf numFmtId="0" fontId="32" fillId="0" borderId="11" xfId="0" applyFont="1" applyBorder="1" applyAlignment="1">
      <alignment horizontal="center" vertical="center" wrapText="1"/>
    </xf>
    <xf numFmtId="0" fontId="32" fillId="0" borderId="12" xfId="0" applyFont="1" applyBorder="1" applyAlignment="1">
      <alignment horizontal="center" vertical="center" wrapText="1"/>
    </xf>
    <xf numFmtId="0" fontId="25" fillId="0" borderId="10" xfId="0" applyFont="1" applyBorder="1" applyAlignment="1">
      <alignment horizontal="center" vertical="center" wrapText="1"/>
    </xf>
    <xf numFmtId="0" fontId="29" fillId="0" borderId="11" xfId="0" applyFont="1" applyFill="1" applyBorder="1" applyAlignment="1" applyProtection="1">
      <alignment horizontal="center" vertical="center" wrapText="1"/>
      <protection locked="0"/>
    </xf>
    <xf numFmtId="0" fontId="29" fillId="0" borderId="12" xfId="0" applyFont="1" applyFill="1" applyBorder="1" applyAlignment="1" applyProtection="1">
      <alignment horizontal="center" vertical="center" wrapText="1"/>
      <protection locked="0"/>
    </xf>
    <xf numFmtId="0" fontId="38" fillId="0" borderId="11" xfId="51" applyFont="1" applyFill="1" applyBorder="1" applyAlignment="1">
      <alignment horizontal="center" vertical="center" wrapText="1"/>
    </xf>
    <xf numFmtId="0" fontId="38" fillId="0" borderId="15" xfId="51" applyFont="1" applyFill="1" applyBorder="1" applyAlignment="1">
      <alignment horizontal="center" vertical="center" wrapText="1"/>
    </xf>
    <xf numFmtId="0" fontId="38" fillId="0" borderId="12" xfId="51" applyFont="1" applyFill="1" applyBorder="1" applyAlignment="1">
      <alignment horizontal="center" vertical="center" wrapText="1"/>
    </xf>
    <xf numFmtId="14" fontId="25" fillId="0" borderId="11" xfId="0" applyNumberFormat="1" applyFont="1" applyBorder="1" applyAlignment="1">
      <alignment horizontal="center" vertical="center" wrapText="1"/>
    </xf>
    <xf numFmtId="0" fontId="55" fillId="0" borderId="0" xfId="0" applyFont="1" applyAlignment="1">
      <alignment horizontal="center"/>
    </xf>
    <xf numFmtId="0" fontId="20" fillId="0" borderId="17" xfId="51" applyFont="1" applyFill="1" applyBorder="1" applyAlignment="1">
      <alignment horizontal="left" vertical="center" wrapText="1"/>
    </xf>
    <xf numFmtId="0" fontId="33" fillId="0" borderId="0" xfId="0" applyFont="1" applyAlignment="1">
      <alignment horizontal="center" vertical="center" wrapText="1"/>
    </xf>
    <xf numFmtId="0" fontId="27" fillId="0" borderId="10" xfId="0" applyFont="1" applyBorder="1" applyAlignment="1">
      <alignment horizontal="center" vertical="center" wrapText="1"/>
    </xf>
    <xf numFmtId="0" fontId="31" fillId="0" borderId="17" xfId="0" applyFont="1" applyBorder="1" applyAlignment="1">
      <alignment horizontal="left" vertical="center" wrapText="1"/>
    </xf>
    <xf numFmtId="14" fontId="25" fillId="0" borderId="12" xfId="0" applyNumberFormat="1" applyFont="1" applyBorder="1" applyAlignment="1">
      <alignment horizontal="center" vertical="center" wrapText="1"/>
    </xf>
    <xf numFmtId="0" fontId="29" fillId="0" borderId="14" xfId="0" applyFont="1" applyFill="1" applyBorder="1" applyAlignment="1" applyProtection="1">
      <alignment horizontal="center" vertical="center" wrapText="1"/>
      <protection locked="0"/>
    </xf>
    <xf numFmtId="0" fontId="29" fillId="0" borderId="22" xfId="0" applyFont="1" applyFill="1" applyBorder="1" applyAlignment="1" applyProtection="1">
      <alignment horizontal="center" vertical="center" wrapText="1"/>
      <protection locked="0"/>
    </xf>
    <xf numFmtId="0" fontId="29" fillId="0" borderId="13" xfId="0" applyFont="1" applyFill="1" applyBorder="1" applyAlignment="1" applyProtection="1">
      <alignment horizontal="center" vertical="center" wrapText="1"/>
      <protection locked="0"/>
    </xf>
    <xf numFmtId="14" fontId="25" fillId="0" borderId="14" xfId="0" applyNumberFormat="1" applyFont="1" applyBorder="1" applyAlignment="1">
      <alignment horizontal="center" vertical="center" wrapText="1"/>
    </xf>
    <xf numFmtId="14" fontId="25" fillId="0" borderId="13" xfId="0" applyNumberFormat="1" applyFont="1" applyBorder="1" applyAlignment="1">
      <alignment horizontal="center" vertical="center" wrapText="1"/>
    </xf>
    <xf numFmtId="14" fontId="25" fillId="0" borderId="19" xfId="0" applyNumberFormat="1" applyFont="1" applyBorder="1" applyAlignment="1">
      <alignment horizontal="center" vertical="center" wrapText="1"/>
    </xf>
    <xf numFmtId="14" fontId="25" fillId="0" borderId="18" xfId="0" applyNumberFormat="1" applyFont="1" applyBorder="1" applyAlignment="1">
      <alignment horizontal="center" vertical="center" wrapText="1"/>
    </xf>
    <xf numFmtId="14" fontId="25" fillId="0" borderId="20" xfId="0" applyNumberFormat="1" applyFont="1" applyBorder="1" applyAlignment="1">
      <alignment horizontal="center" vertical="center" wrapText="1"/>
    </xf>
    <xf numFmtId="14" fontId="25" fillId="0" borderId="21" xfId="0" applyNumberFormat="1" applyFont="1" applyBorder="1" applyAlignment="1">
      <alignment horizontal="center" vertical="center" wrapText="1"/>
    </xf>
    <xf numFmtId="0" fontId="25" fillId="0" borderId="19" xfId="0" applyFont="1" applyBorder="1" applyAlignment="1">
      <alignment horizontal="center" vertical="center" wrapText="1"/>
    </xf>
    <xf numFmtId="0" fontId="25" fillId="0" borderId="18"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13" xfId="0" applyFont="1" applyBorder="1" applyAlignment="1">
      <alignment horizontal="center" vertical="center" wrapText="1"/>
    </xf>
    <xf numFmtId="0" fontId="57" fillId="0" borderId="0" xfId="0" applyFont="1" applyAlignment="1">
      <alignment horizont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5" fillId="0" borderId="11" xfId="0" applyFont="1" applyBorder="1" applyAlignment="1">
      <alignment horizontal="center" vertical="top" wrapText="1"/>
    </xf>
    <xf numFmtId="0" fontId="25" fillId="0" borderId="12" xfId="0" applyFont="1" applyBorder="1" applyAlignment="1">
      <alignment horizontal="center" vertical="top"/>
    </xf>
    <xf numFmtId="0" fontId="47" fillId="0" borderId="0" xfId="0" applyFont="1" applyAlignment="1">
      <alignment horizontal="center"/>
    </xf>
    <xf numFmtId="0" fontId="25" fillId="0" borderId="11" xfId="0" applyFont="1" applyBorder="1" applyAlignment="1">
      <alignment horizontal="center" vertical="top"/>
    </xf>
    <xf numFmtId="0" fontId="33" fillId="0" borderId="0" xfId="0" applyFont="1" applyAlignment="1">
      <alignment horizontal="center" wrapText="1"/>
    </xf>
    <xf numFmtId="0" fontId="34" fillId="0" borderId="11" xfId="0" applyFont="1" applyFill="1" applyBorder="1" applyAlignment="1" applyProtection="1">
      <alignment horizontal="left" vertical="center" wrapText="1"/>
      <protection locked="0"/>
    </xf>
    <xf numFmtId="0" fontId="34" fillId="0" borderId="15" xfId="0" applyFont="1" applyFill="1" applyBorder="1" applyAlignment="1" applyProtection="1">
      <alignment horizontal="left" vertical="center" wrapText="1"/>
      <protection locked="0"/>
    </xf>
    <xf numFmtId="0" fontId="34" fillId="0" borderId="12" xfId="0" applyFont="1" applyFill="1" applyBorder="1" applyAlignment="1" applyProtection="1">
      <alignment horizontal="left" vertical="center" wrapText="1"/>
      <protection locked="0"/>
    </xf>
    <xf numFmtId="0" fontId="31" fillId="0" borderId="0" xfId="0" applyFont="1" applyAlignment="1">
      <alignment horizontal="center" vertical="center"/>
    </xf>
    <xf numFmtId="0" fontId="34" fillId="0" borderId="0" xfId="0" applyFont="1" applyFill="1" applyBorder="1" applyAlignment="1" applyProtection="1">
      <alignment horizontal="center" vertical="center" wrapText="1"/>
      <protection locked="0"/>
    </xf>
    <xf numFmtId="14" fontId="32" fillId="0" borderId="19" xfId="0" applyNumberFormat="1" applyFont="1" applyBorder="1" applyAlignment="1">
      <alignment horizontal="center" vertical="center"/>
    </xf>
    <xf numFmtId="0" fontId="32" fillId="0" borderId="18" xfId="0" applyFont="1" applyBorder="1" applyAlignment="1">
      <alignment horizontal="center" vertical="center"/>
    </xf>
    <xf numFmtId="0" fontId="32" fillId="0" borderId="17" xfId="0" applyFont="1" applyBorder="1" applyAlignment="1">
      <alignment horizontal="center" vertical="center"/>
    </xf>
    <xf numFmtId="0" fontId="32" fillId="0" borderId="15" xfId="0" applyFont="1" applyBorder="1" applyAlignment="1">
      <alignment horizontal="center" vertical="center" wrapText="1"/>
    </xf>
    <xf numFmtId="0" fontId="0" fillId="0" borderId="0" xfId="0" applyAlignment="1">
      <alignment horizontal="center"/>
    </xf>
    <xf numFmtId="0" fontId="28" fillId="0" borderId="14" xfId="51" applyFont="1" applyFill="1" applyBorder="1" applyAlignment="1">
      <alignment horizontal="center" vertical="center"/>
    </xf>
    <xf numFmtId="0" fontId="28" fillId="0" borderId="13" xfId="51" applyFont="1" applyFill="1" applyBorder="1" applyAlignment="1">
      <alignment horizontal="center" vertical="center"/>
    </xf>
    <xf numFmtId="0" fontId="28" fillId="0" borderId="11" xfId="51" applyFont="1" applyFill="1" applyBorder="1" applyAlignment="1">
      <alignment vertical="center" wrapText="1"/>
    </xf>
    <xf numFmtId="0" fontId="28" fillId="0" borderId="15" xfId="51" applyFont="1" applyFill="1" applyBorder="1" applyAlignment="1">
      <alignment vertical="center" wrapText="1"/>
    </xf>
    <xf numFmtId="0" fontId="28" fillId="0" borderId="12" xfId="51" applyFont="1" applyFill="1" applyBorder="1" applyAlignment="1">
      <alignment vertical="center" wrapText="1"/>
    </xf>
    <xf numFmtId="0" fontId="51" fillId="0" borderId="14" xfId="1" applyFont="1" applyFill="1" applyBorder="1" applyAlignment="1">
      <alignment vertical="center" wrapText="1"/>
    </xf>
    <xf numFmtId="0" fontId="51" fillId="0" borderId="13" xfId="1" applyFont="1" applyFill="1" applyBorder="1" applyAlignment="1">
      <alignment vertical="center" wrapText="1"/>
    </xf>
    <xf numFmtId="14" fontId="35" fillId="0" borderId="11" xfId="0" applyNumberFormat="1" applyFont="1" applyBorder="1" applyAlignment="1">
      <alignment horizontal="center" vertical="center"/>
    </xf>
    <xf numFmtId="14" fontId="35" fillId="0" borderId="12" xfId="0" applyNumberFormat="1" applyFont="1" applyBorder="1" applyAlignment="1">
      <alignment horizontal="center" vertical="center"/>
    </xf>
    <xf numFmtId="0" fontId="49" fillId="0" borderId="11" xfId="0" applyFont="1" applyBorder="1" applyAlignment="1">
      <alignment horizontal="center" vertical="center" wrapText="1"/>
    </xf>
    <xf numFmtId="0" fontId="49" fillId="0" borderId="12" xfId="0" applyFont="1" applyBorder="1" applyAlignment="1">
      <alignment horizontal="center" vertical="center" wrapText="1"/>
    </xf>
    <xf numFmtId="0" fontId="35" fillId="0" borderId="11" xfId="0" applyFont="1" applyBorder="1" applyAlignment="1">
      <alignment horizontal="center" vertical="center"/>
    </xf>
    <xf numFmtId="0" fontId="35" fillId="0" borderId="12" xfId="0" applyFont="1" applyBorder="1" applyAlignment="1">
      <alignment horizontal="center" vertical="center"/>
    </xf>
    <xf numFmtId="165" fontId="35" fillId="0" borderId="11" xfId="0" applyNumberFormat="1" applyFont="1" applyBorder="1" applyAlignment="1">
      <alignment horizontal="center" vertical="center"/>
    </xf>
    <xf numFmtId="165" fontId="35" fillId="0" borderId="12" xfId="0" applyNumberFormat="1" applyFont="1" applyBorder="1" applyAlignment="1">
      <alignment horizontal="center" vertical="center"/>
    </xf>
    <xf numFmtId="14" fontId="35" fillId="0" borderId="15" xfId="0" applyNumberFormat="1" applyFont="1" applyBorder="1" applyAlignment="1">
      <alignment horizontal="center" vertical="center"/>
    </xf>
    <xf numFmtId="0" fontId="20" fillId="0" borderId="22" xfId="51" applyFont="1" applyFill="1" applyBorder="1" applyAlignment="1">
      <alignment horizontal="center" vertical="center"/>
    </xf>
    <xf numFmtId="0" fontId="20" fillId="0" borderId="0" xfId="51" applyFont="1" applyFill="1" applyBorder="1" applyAlignment="1">
      <alignment horizontal="justify" vertical="center"/>
    </xf>
    <xf numFmtId="0" fontId="39" fillId="0" borderId="0" xfId="0" applyFont="1" applyAlignment="1">
      <alignment horizont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14" fontId="42" fillId="0" borderId="11" xfId="0" applyNumberFormat="1" applyFont="1" applyBorder="1" applyAlignment="1">
      <alignment horizontal="center" vertical="center"/>
    </xf>
    <xf numFmtId="0" fontId="42" fillId="0" borderId="12" xfId="0" applyFont="1" applyBorder="1" applyAlignment="1">
      <alignment horizontal="center" vertical="center"/>
    </xf>
    <xf numFmtId="0" fontId="42" fillId="0" borderId="11" xfId="0" applyFont="1" applyBorder="1" applyAlignment="1">
      <alignment horizontal="center" vertical="center"/>
    </xf>
    <xf numFmtId="0" fontId="40" fillId="0" borderId="0" xfId="0" applyFont="1" applyAlignment="1">
      <alignment horizontal="center"/>
    </xf>
    <xf numFmtId="0" fontId="28" fillId="0" borderId="0" xfId="0" applyFont="1" applyAlignment="1">
      <alignment horizontal="center"/>
    </xf>
    <xf numFmtId="14" fontId="25" fillId="0" borderId="11" xfId="0" quotePrefix="1" applyNumberFormat="1" applyFont="1" applyBorder="1" applyAlignment="1">
      <alignment horizontal="center" vertical="center"/>
    </xf>
    <xf numFmtId="0" fontId="48" fillId="0" borderId="11" xfId="0" applyFont="1" applyBorder="1" applyAlignment="1">
      <alignment horizontal="center" vertical="center"/>
    </xf>
    <xf numFmtId="0" fontId="48" fillId="0" borderId="15" xfId="0" applyFont="1" applyBorder="1" applyAlignment="1">
      <alignment horizontal="center" vertical="center"/>
    </xf>
    <xf numFmtId="0" fontId="48" fillId="0" borderId="12" xfId="0" applyFont="1" applyBorder="1" applyAlignment="1">
      <alignment horizontal="center" vertical="center"/>
    </xf>
    <xf numFmtId="14" fontId="25" fillId="0" borderId="12" xfId="0" quotePrefix="1" applyNumberFormat="1" applyFont="1" applyBorder="1" applyAlignment="1">
      <alignment horizontal="center" vertical="center"/>
    </xf>
    <xf numFmtId="0" fontId="25" fillId="0" borderId="15" xfId="0" applyFont="1" applyBorder="1" applyAlignment="1">
      <alignment horizontal="center" vertical="center"/>
    </xf>
    <xf numFmtId="0" fontId="44" fillId="0" borderId="11" xfId="0" applyFont="1" applyFill="1" applyBorder="1" applyAlignment="1" applyProtection="1">
      <alignment horizontal="left" vertical="center" wrapText="1"/>
      <protection locked="0"/>
    </xf>
    <xf numFmtId="0" fontId="53" fillId="0" borderId="12" xfId="0" applyFont="1" applyFill="1" applyBorder="1" applyAlignment="1">
      <alignment horizontal="left" vertical="center" wrapText="1"/>
    </xf>
    <xf numFmtId="0" fontId="50" fillId="0" borderId="0" xfId="51" applyFont="1" applyFill="1" applyAlignment="1">
      <alignment horizontal="center" vertical="center" wrapText="1"/>
    </xf>
    <xf numFmtId="0" fontId="0" fillId="0" borderId="0" xfId="0" applyFont="1" applyFill="1" applyAlignment="1">
      <alignment horizontal="center" vertical="center" wrapText="1"/>
    </xf>
    <xf numFmtId="0" fontId="39" fillId="0" borderId="0" xfId="51" applyFont="1" applyFill="1" applyAlignment="1">
      <alignment horizontal="center" vertical="center" wrapText="1"/>
    </xf>
    <xf numFmtId="0" fontId="47" fillId="0" borderId="0" xfId="0" applyFont="1" applyFill="1" applyAlignment="1">
      <alignment horizontal="center" vertical="center" wrapText="1"/>
    </xf>
    <xf numFmtId="0" fontId="0" fillId="0" borderId="0" xfId="0" applyFill="1" applyAlignment="1">
      <alignment horizontal="center" vertical="center" wrapText="1"/>
    </xf>
    <xf numFmtId="0" fontId="77" fillId="0" borderId="17" xfId="51" applyFont="1" applyFill="1" applyBorder="1" applyAlignment="1">
      <alignment horizontal="left" vertical="center" wrapText="1"/>
    </xf>
    <xf numFmtId="0" fontId="79" fillId="0" borderId="17" xfId="0" applyFont="1" applyFill="1" applyBorder="1" applyAlignment="1">
      <alignment horizontal="left" vertical="center" wrapText="1"/>
    </xf>
    <xf numFmtId="0" fontId="31" fillId="0" borderId="0" xfId="0" applyFont="1" applyFill="1" applyAlignment="1">
      <alignment horizontal="center"/>
    </xf>
    <xf numFmtId="0" fontId="51" fillId="0" borderId="11" xfId="0" applyFont="1" applyFill="1" applyBorder="1" applyAlignment="1" applyProtection="1">
      <alignment horizontal="center" vertical="center" wrapText="1"/>
      <protection locked="0"/>
    </xf>
    <xf numFmtId="0" fontId="53" fillId="0" borderId="12" xfId="0" applyFont="1" applyFill="1" applyBorder="1" applyAlignment="1">
      <alignment horizontal="center" vertical="center" wrapText="1"/>
    </xf>
    <xf numFmtId="0" fontId="31" fillId="0" borderId="11"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15" xfId="0"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28" fillId="0" borderId="15" xfId="51" applyFont="1" applyFill="1" applyBorder="1" applyAlignment="1">
      <alignment horizontal="center" vertical="center" wrapText="1"/>
    </xf>
    <xf numFmtId="0" fontId="28" fillId="0" borderId="12" xfId="51" applyFont="1" applyFill="1" applyBorder="1" applyAlignment="1">
      <alignment horizontal="center" vertical="center" wrapText="1"/>
    </xf>
    <xf numFmtId="0" fontId="51" fillId="0" borderId="14" xfId="1" applyFont="1" applyFill="1" applyBorder="1" applyAlignment="1">
      <alignment horizontal="center" vertical="center" wrapText="1"/>
    </xf>
    <xf numFmtId="0" fontId="51" fillId="0" borderId="13" xfId="1" applyFont="1" applyFill="1" applyBorder="1" applyAlignment="1">
      <alignment horizontal="center" vertical="center" wrapText="1"/>
    </xf>
    <xf numFmtId="14" fontId="32" fillId="0" borderId="11" xfId="0" applyNumberFormat="1" applyFont="1" applyFill="1" applyBorder="1" applyAlignment="1">
      <alignment horizontal="center" vertical="center" wrapText="1"/>
    </xf>
    <xf numFmtId="0" fontId="32" fillId="0" borderId="11" xfId="0" applyFont="1" applyFill="1" applyBorder="1" applyAlignment="1">
      <alignment horizontal="center" vertical="center" wrapText="1"/>
    </xf>
    <xf numFmtId="0" fontId="32" fillId="0" borderId="15" xfId="0" applyFont="1" applyFill="1" applyBorder="1" applyAlignment="1">
      <alignment horizontal="center" vertical="center" wrapText="1"/>
    </xf>
    <xf numFmtId="0" fontId="53" fillId="0" borderId="15" xfId="0" applyFont="1" applyFill="1" applyBorder="1" applyAlignment="1">
      <alignment horizontal="center" vertical="center" wrapText="1"/>
    </xf>
    <xf numFmtId="0" fontId="32" fillId="0" borderId="0" xfId="0" applyFont="1" applyFill="1" applyAlignment="1">
      <alignment horizontal="center" vertical="center" wrapText="1"/>
    </xf>
    <xf numFmtId="0" fontId="53" fillId="0" borderId="0" xfId="0" applyFont="1" applyFill="1" applyAlignment="1">
      <alignment horizontal="center" vertical="center" wrapText="1"/>
    </xf>
    <xf numFmtId="0" fontId="31" fillId="0" borderId="0" xfId="0" applyFont="1" applyFill="1" applyAlignment="1">
      <alignment horizontal="center" vertical="center" wrapText="1"/>
    </xf>
    <xf numFmtId="0" fontId="25" fillId="0" borderId="15" xfId="0" applyFont="1" applyBorder="1" applyAlignment="1">
      <alignment horizontal="center"/>
    </xf>
    <xf numFmtId="0" fontId="33" fillId="0" borderId="0" xfId="0" applyFont="1" applyAlignment="1">
      <alignment horizontal="center" vertical="center"/>
    </xf>
    <xf numFmtId="0" fontId="25" fillId="0" borderId="11" xfId="0" applyFont="1" applyBorder="1" applyAlignment="1">
      <alignment horizontal="left" vertical="center" wrapText="1"/>
    </xf>
    <xf numFmtId="0" fontId="25" fillId="0" borderId="12" xfId="0" applyFont="1" applyBorder="1" applyAlignment="1">
      <alignment horizontal="left" vertical="center"/>
    </xf>
    <xf numFmtId="14" fontId="25" fillId="0" borderId="15" xfId="0" applyNumberFormat="1" applyFont="1" applyBorder="1" applyAlignment="1">
      <alignment horizontal="center" vertical="center"/>
    </xf>
    <xf numFmtId="14" fontId="25" fillId="0" borderId="12" xfId="0" applyNumberFormat="1" applyFont="1" applyBorder="1" applyAlignment="1">
      <alignment horizontal="center" vertical="center"/>
    </xf>
    <xf numFmtId="0" fontId="50" fillId="25" borderId="10" xfId="51" applyFont="1" applyFill="1" applyBorder="1" applyAlignment="1">
      <alignment horizontal="justify" vertical="center"/>
    </xf>
  </cellXfs>
  <cellStyles count="60">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rmal_CHAMCONG" xfId="57"/>
    <cellStyle name="Normal_LGTTCOM" xfId="58"/>
    <cellStyle name="Note 2" xfId="52"/>
    <cellStyle name="Output 2" xfId="53"/>
    <cellStyle name="Percent" xfId="59" builtinId="5"/>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862379</xdr:colOff>
      <xdr:row>2</xdr:row>
      <xdr:rowOff>38100</xdr:rowOff>
    </xdr:from>
    <xdr:to>
      <xdr:col>2</xdr:col>
      <xdr:colOff>303898</xdr:colOff>
      <xdr:row>2</xdr:row>
      <xdr:rowOff>38100</xdr:rowOff>
    </xdr:to>
    <xdr:cxnSp macro="">
      <xdr:nvCxnSpPr>
        <xdr:cNvPr id="2" name="Straight Connector 1">
          <a:extLst>
            <a:ext uri="{FF2B5EF4-FFF2-40B4-BE49-F238E27FC236}"/>
          </a:extLst>
        </xdr:cNvPr>
        <xdr:cNvCxnSpPr/>
      </xdr:nvCxnSpPr>
      <xdr:spPr>
        <a:xfrm>
          <a:off x="1357679" y="819150"/>
          <a:ext cx="58451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265235</xdr:colOff>
      <xdr:row>1</xdr:row>
      <xdr:rowOff>457200</xdr:rowOff>
    </xdr:from>
    <xdr:to>
      <xdr:col>12</xdr:col>
      <xdr:colOff>351010</xdr:colOff>
      <xdr:row>1</xdr:row>
      <xdr:rowOff>457201</xdr:rowOff>
    </xdr:to>
    <xdr:cxnSp macro="">
      <xdr:nvCxnSpPr>
        <xdr:cNvPr id="3" name="Straight Connector 2"/>
        <xdr:cNvCxnSpPr/>
      </xdr:nvCxnSpPr>
      <xdr:spPr>
        <a:xfrm flipV="1">
          <a:off x="8647235" y="619125"/>
          <a:ext cx="18098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2" name="Straight Connector 1"/>
        <xdr:cNvCxnSpPr/>
      </xdr:nvCxnSpPr>
      <xdr:spPr>
        <a:xfrm>
          <a:off x="990600" y="704850"/>
          <a:ext cx="2009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800100</xdr:colOff>
      <xdr:row>2</xdr:row>
      <xdr:rowOff>47625</xdr:rowOff>
    </xdr:from>
    <xdr:to>
      <xdr:col>3</xdr:col>
      <xdr:colOff>152400</xdr:colOff>
      <xdr:row>2</xdr:row>
      <xdr:rowOff>47625</xdr:rowOff>
    </xdr:to>
    <xdr:cxnSp macro="">
      <xdr:nvCxnSpPr>
        <xdr:cNvPr id="2" name="Straight Connector 1"/>
        <xdr:cNvCxnSpPr/>
      </xdr:nvCxnSpPr>
      <xdr:spPr>
        <a:xfrm>
          <a:off x="1152525" y="733425"/>
          <a:ext cx="1666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38"/>
  <sheetViews>
    <sheetView tabSelected="1" topLeftCell="A4" zoomScaleNormal="100" workbookViewId="0">
      <pane xSplit="5" ySplit="3" topLeftCell="F7" activePane="bottomRight" state="frozen"/>
      <selection activeCell="A4" sqref="A4"/>
      <selection pane="topRight" activeCell="F4" sqref="F4"/>
      <selection pane="bottomLeft" activeCell="A6" sqref="A6"/>
      <selection pane="bottomRight" activeCell="D8" sqref="D8"/>
    </sheetView>
  </sheetViews>
  <sheetFormatPr defaultRowHeight="15" x14ac:dyDescent="0.25"/>
  <cols>
    <col min="1" max="1" width="5.28515625" style="1" customWidth="1"/>
    <col min="2" max="2" width="19.7109375" style="1" customWidth="1"/>
    <col min="3" max="3" width="29.140625" style="1" customWidth="1"/>
    <col min="4" max="4" width="30.140625" style="1" customWidth="1"/>
    <col min="5" max="5" width="38" style="31" customWidth="1"/>
    <col min="6" max="6" width="27" style="31" customWidth="1"/>
    <col min="7" max="7" width="34" style="31" customWidth="1"/>
    <col min="8" max="8" width="36.85546875" style="31" customWidth="1"/>
    <col min="9" max="9" width="28.7109375" style="31" customWidth="1"/>
    <col min="10" max="10" width="28.7109375" style="1" customWidth="1"/>
    <col min="11" max="11" width="37.140625" style="1" customWidth="1"/>
    <col min="12" max="12" width="28.7109375" style="1" customWidth="1"/>
    <col min="13" max="13" width="7.5703125" style="1" customWidth="1"/>
    <col min="14" max="16384" width="9.140625" style="1"/>
  </cols>
  <sheetData>
    <row r="1" spans="1:13" ht="46.5" customHeight="1" x14ac:dyDescent="0.25">
      <c r="A1" s="310" t="s">
        <v>96</v>
      </c>
      <c r="B1" s="310"/>
      <c r="C1" s="310"/>
      <c r="D1" s="298"/>
      <c r="E1" s="298"/>
      <c r="F1" s="21"/>
      <c r="G1" s="21"/>
      <c r="H1" s="21"/>
      <c r="I1" s="21"/>
      <c r="J1" s="299"/>
      <c r="K1" s="299"/>
      <c r="L1" s="299"/>
      <c r="M1" s="299"/>
    </row>
    <row r="2" spans="1:13" ht="7.5" customHeight="1" x14ac:dyDescent="0.25">
      <c r="A2" s="21"/>
      <c r="B2" s="21"/>
      <c r="C2" s="21"/>
      <c r="D2" s="299"/>
      <c r="E2" s="21"/>
      <c r="F2" s="21"/>
      <c r="G2" s="21"/>
      <c r="H2" s="21"/>
      <c r="I2" s="21"/>
      <c r="J2" s="299"/>
      <c r="K2" s="299"/>
      <c r="L2" s="299"/>
      <c r="M2" s="299"/>
    </row>
    <row r="3" spans="1:13" ht="21.75" customHeight="1" x14ac:dyDescent="0.25">
      <c r="A3" s="311" t="s">
        <v>769</v>
      </c>
      <c r="B3" s="311"/>
      <c r="C3" s="311"/>
      <c r="D3" s="311"/>
      <c r="E3" s="311"/>
      <c r="F3" s="311"/>
      <c r="G3" s="311"/>
      <c r="H3" s="311"/>
      <c r="I3" s="306"/>
      <c r="J3" s="306"/>
      <c r="K3" s="306"/>
      <c r="L3" s="306"/>
      <c r="M3" s="306"/>
    </row>
    <row r="4" spans="1:13" ht="28.5" customHeight="1" x14ac:dyDescent="0.25">
      <c r="A4" s="311" t="s">
        <v>864</v>
      </c>
      <c r="B4" s="311"/>
      <c r="C4" s="311"/>
      <c r="D4" s="311"/>
      <c r="E4" s="311"/>
      <c r="F4" s="311"/>
      <c r="G4" s="311"/>
      <c r="H4" s="300"/>
      <c r="I4" s="306"/>
      <c r="J4" s="306"/>
      <c r="K4" s="306"/>
      <c r="L4" s="306"/>
      <c r="M4" s="306"/>
    </row>
    <row r="5" spans="1:13" s="302" customFormat="1" ht="4.5" customHeight="1" x14ac:dyDescent="0.25">
      <c r="A5" s="301"/>
      <c r="B5" s="301"/>
      <c r="C5" s="301"/>
      <c r="D5" s="301"/>
      <c r="E5" s="301"/>
      <c r="F5" s="301"/>
      <c r="G5" s="301"/>
      <c r="H5" s="301"/>
      <c r="I5" s="301"/>
      <c r="J5" s="301"/>
      <c r="K5" s="301"/>
      <c r="L5" s="301"/>
      <c r="M5" s="301"/>
    </row>
    <row r="6" spans="1:13" s="302" customFormat="1" ht="24" customHeight="1" x14ac:dyDescent="0.25">
      <c r="A6" s="102" t="s">
        <v>770</v>
      </c>
      <c r="B6" s="102" t="s">
        <v>771</v>
      </c>
      <c r="C6" s="102" t="s">
        <v>612</v>
      </c>
      <c r="D6" s="102" t="s">
        <v>613</v>
      </c>
      <c r="E6" s="102" t="s">
        <v>180</v>
      </c>
      <c r="F6" s="102" t="s">
        <v>181</v>
      </c>
      <c r="G6" s="102" t="s">
        <v>182</v>
      </c>
      <c r="H6" s="102" t="s">
        <v>183</v>
      </c>
      <c r="I6" s="102" t="s">
        <v>184</v>
      </c>
      <c r="J6" s="102" t="s">
        <v>185</v>
      </c>
      <c r="K6" s="102" t="s">
        <v>186</v>
      </c>
      <c r="L6" s="102" t="s">
        <v>187</v>
      </c>
      <c r="M6" s="301"/>
    </row>
    <row r="7" spans="1:13" s="302" customFormat="1" ht="19.5" customHeight="1" x14ac:dyDescent="0.25">
      <c r="A7" s="307">
        <v>-1</v>
      </c>
      <c r="B7" s="307">
        <v>-2</v>
      </c>
      <c r="C7" s="307">
        <v>-3</v>
      </c>
      <c r="D7" s="307">
        <v>-4</v>
      </c>
      <c r="E7" s="307">
        <v>-5</v>
      </c>
      <c r="F7" s="307">
        <v>-6</v>
      </c>
      <c r="G7" s="307">
        <v>-7</v>
      </c>
      <c r="H7" s="307">
        <v>-8</v>
      </c>
      <c r="I7" s="307">
        <v>-9</v>
      </c>
      <c r="J7" s="307">
        <v>-10</v>
      </c>
      <c r="K7" s="307">
        <v>-11</v>
      </c>
      <c r="L7" s="307">
        <v>-12</v>
      </c>
      <c r="M7" s="301"/>
    </row>
    <row r="8" spans="1:13" s="302" customFormat="1" ht="131.25" x14ac:dyDescent="0.25">
      <c r="A8" s="303" t="s">
        <v>27</v>
      </c>
      <c r="B8" s="304" t="s">
        <v>772</v>
      </c>
      <c r="C8" s="304" t="s">
        <v>773</v>
      </c>
      <c r="D8" s="304" t="s">
        <v>774</v>
      </c>
      <c r="E8" s="304" t="s">
        <v>775</v>
      </c>
      <c r="F8" s="304" t="s">
        <v>776</v>
      </c>
      <c r="G8" s="304" t="s">
        <v>777</v>
      </c>
      <c r="H8" s="304" t="s">
        <v>778</v>
      </c>
      <c r="I8" s="305"/>
      <c r="J8" s="305"/>
      <c r="K8" s="305"/>
      <c r="L8" s="305"/>
      <c r="M8" s="301"/>
    </row>
    <row r="9" spans="1:13" s="302" customFormat="1" ht="75" x14ac:dyDescent="0.25">
      <c r="A9" s="303" t="s">
        <v>28</v>
      </c>
      <c r="B9" s="304" t="s">
        <v>779</v>
      </c>
      <c r="C9" s="304" t="s">
        <v>780</v>
      </c>
      <c r="D9" s="304" t="s">
        <v>781</v>
      </c>
      <c r="E9" s="304" t="s">
        <v>782</v>
      </c>
      <c r="F9" s="304" t="s">
        <v>783</v>
      </c>
      <c r="G9" s="304" t="s">
        <v>784</v>
      </c>
      <c r="H9" s="304" t="s">
        <v>785</v>
      </c>
      <c r="I9" s="305"/>
      <c r="J9" s="305"/>
      <c r="K9" s="305"/>
      <c r="L9" s="305"/>
      <c r="M9" s="301"/>
    </row>
    <row r="10" spans="1:13" s="302" customFormat="1" ht="93.75" x14ac:dyDescent="0.25">
      <c r="A10" s="303" t="s">
        <v>29</v>
      </c>
      <c r="B10" s="304" t="s">
        <v>786</v>
      </c>
      <c r="C10" s="304" t="s">
        <v>787</v>
      </c>
      <c r="D10" s="304" t="s">
        <v>788</v>
      </c>
      <c r="E10" s="304" t="s">
        <v>789</v>
      </c>
      <c r="F10" s="304" t="s">
        <v>790</v>
      </c>
      <c r="G10" s="304" t="s">
        <v>791</v>
      </c>
      <c r="H10" s="305"/>
      <c r="I10" s="305"/>
      <c r="J10" s="305"/>
      <c r="K10" s="305"/>
      <c r="L10" s="305"/>
      <c r="M10" s="301"/>
    </row>
    <row r="11" spans="1:13" s="302" customFormat="1" ht="44.25" customHeight="1" x14ac:dyDescent="0.25">
      <c r="A11" s="303" t="s">
        <v>30</v>
      </c>
      <c r="B11" s="304" t="s">
        <v>792</v>
      </c>
      <c r="C11" s="305"/>
      <c r="D11" s="305"/>
      <c r="E11" s="305"/>
      <c r="F11" s="305"/>
      <c r="G11" s="305"/>
      <c r="H11" s="305"/>
      <c r="I11" s="305"/>
      <c r="J11" s="305"/>
      <c r="K11" s="305"/>
      <c r="L11" s="305"/>
      <c r="M11" s="301"/>
    </row>
    <row r="12" spans="1:13" s="302" customFormat="1" ht="112.5" x14ac:dyDescent="0.25">
      <c r="A12" s="303" t="s">
        <v>31</v>
      </c>
      <c r="B12" s="304" t="s">
        <v>793</v>
      </c>
      <c r="C12" s="304" t="s">
        <v>794</v>
      </c>
      <c r="D12" s="304" t="s">
        <v>795</v>
      </c>
      <c r="E12" s="304" t="s">
        <v>796</v>
      </c>
      <c r="F12" s="304" t="s">
        <v>797</v>
      </c>
      <c r="G12" s="304" t="s">
        <v>798</v>
      </c>
      <c r="H12" s="304" t="s">
        <v>799</v>
      </c>
      <c r="I12" s="304" t="s">
        <v>799</v>
      </c>
      <c r="J12" s="304" t="s">
        <v>800</v>
      </c>
      <c r="K12" s="304" t="s">
        <v>801</v>
      </c>
      <c r="L12" s="304" t="s">
        <v>802</v>
      </c>
      <c r="M12" s="301"/>
    </row>
    <row r="13" spans="1:13" s="302" customFormat="1" ht="56.25" x14ac:dyDescent="0.25">
      <c r="A13" s="303" t="s">
        <v>32</v>
      </c>
      <c r="B13" s="304" t="s">
        <v>803</v>
      </c>
      <c r="C13" s="304" t="s">
        <v>804</v>
      </c>
      <c r="D13" s="304" t="s">
        <v>805</v>
      </c>
      <c r="E13" s="304" t="s">
        <v>806</v>
      </c>
      <c r="F13" s="304" t="s">
        <v>807</v>
      </c>
      <c r="G13" s="304"/>
      <c r="H13" s="304"/>
      <c r="I13" s="304"/>
      <c r="J13" s="304"/>
      <c r="K13" s="304"/>
      <c r="L13" s="304"/>
      <c r="M13" s="301"/>
    </row>
    <row r="14" spans="1:13" s="302" customFormat="1" ht="85.5" customHeight="1" x14ac:dyDescent="0.25">
      <c r="A14" s="303" t="s">
        <v>33</v>
      </c>
      <c r="B14" s="304" t="s">
        <v>808</v>
      </c>
      <c r="C14" s="304" t="s">
        <v>297</v>
      </c>
      <c r="D14" s="304" t="s">
        <v>299</v>
      </c>
      <c r="E14" s="304" t="s">
        <v>301</v>
      </c>
      <c r="F14" s="304" t="s">
        <v>302</v>
      </c>
      <c r="G14" s="304" t="s">
        <v>303</v>
      </c>
      <c r="H14" s="304" t="s">
        <v>304</v>
      </c>
      <c r="I14" s="304"/>
      <c r="J14" s="304"/>
      <c r="K14" s="304"/>
      <c r="L14" s="304"/>
      <c r="M14" s="301"/>
    </row>
    <row r="15" spans="1:13" s="302" customFormat="1" ht="75" x14ac:dyDescent="0.25">
      <c r="A15" s="303" t="s">
        <v>34</v>
      </c>
      <c r="B15" s="304" t="s">
        <v>809</v>
      </c>
      <c r="C15" s="304" t="s">
        <v>814</v>
      </c>
      <c r="D15" s="304" t="s">
        <v>815</v>
      </c>
      <c r="E15" s="304" t="s">
        <v>816</v>
      </c>
      <c r="F15" s="308" t="s">
        <v>817</v>
      </c>
      <c r="G15" s="304"/>
      <c r="H15" s="304"/>
      <c r="I15" s="304"/>
      <c r="J15" s="304"/>
      <c r="K15" s="304"/>
      <c r="L15" s="304"/>
      <c r="M15" s="301"/>
    </row>
    <row r="16" spans="1:13" s="302" customFormat="1" ht="231.75" customHeight="1" x14ac:dyDescent="0.25">
      <c r="A16" s="303" t="s">
        <v>35</v>
      </c>
      <c r="B16" s="304" t="s">
        <v>818</v>
      </c>
      <c r="C16" s="308" t="s">
        <v>819</v>
      </c>
      <c r="D16" s="308" t="s">
        <v>357</v>
      </c>
      <c r="E16" s="308" t="s">
        <v>363</v>
      </c>
      <c r="F16" s="304"/>
      <c r="G16" s="304"/>
      <c r="H16" s="304"/>
      <c r="I16" s="304"/>
      <c r="J16" s="304"/>
      <c r="K16" s="304"/>
      <c r="L16" s="304"/>
      <c r="M16" s="301"/>
    </row>
    <row r="17" spans="1:13" s="302" customFormat="1" ht="82.5" customHeight="1" x14ac:dyDescent="0.25">
      <c r="A17" s="303" t="s">
        <v>36</v>
      </c>
      <c r="B17" s="304" t="s">
        <v>820</v>
      </c>
      <c r="C17" s="304" t="s">
        <v>821</v>
      </c>
      <c r="D17" s="304" t="s">
        <v>822</v>
      </c>
      <c r="E17" s="304" t="s">
        <v>823</v>
      </c>
      <c r="F17" s="304" t="s">
        <v>824</v>
      </c>
      <c r="G17" s="304"/>
      <c r="H17" s="304"/>
      <c r="I17" s="304"/>
      <c r="J17" s="304"/>
      <c r="K17" s="304"/>
      <c r="L17" s="304"/>
      <c r="M17" s="301"/>
    </row>
    <row r="18" spans="1:13" s="302" customFormat="1" ht="120.75" customHeight="1" x14ac:dyDescent="0.25">
      <c r="A18" s="303" t="s">
        <v>37</v>
      </c>
      <c r="B18" s="304" t="s">
        <v>825</v>
      </c>
      <c r="C18" s="304" t="s">
        <v>826</v>
      </c>
      <c r="D18" s="304" t="s">
        <v>827</v>
      </c>
      <c r="E18" s="304"/>
      <c r="F18" s="304"/>
      <c r="G18" s="304"/>
      <c r="H18" s="304"/>
      <c r="I18" s="304"/>
      <c r="J18" s="304"/>
      <c r="K18" s="304"/>
      <c r="L18" s="304"/>
      <c r="M18" s="301"/>
    </row>
    <row r="19" spans="1:13" s="302" customFormat="1" ht="101.25" customHeight="1" x14ac:dyDescent="0.25">
      <c r="A19" s="303" t="s">
        <v>38</v>
      </c>
      <c r="B19" s="304" t="s">
        <v>828</v>
      </c>
      <c r="C19" s="304" t="s">
        <v>405</v>
      </c>
      <c r="D19" s="304" t="s">
        <v>407</v>
      </c>
      <c r="E19" s="304" t="s">
        <v>829</v>
      </c>
      <c r="F19" s="304" t="s">
        <v>830</v>
      </c>
      <c r="G19" s="304" t="s">
        <v>416</v>
      </c>
      <c r="H19" s="304" t="s">
        <v>417</v>
      </c>
      <c r="I19" s="304" t="s">
        <v>418</v>
      </c>
      <c r="J19" s="304"/>
      <c r="K19" s="304"/>
      <c r="L19" s="304"/>
      <c r="M19" s="301"/>
    </row>
    <row r="20" spans="1:13" s="302" customFormat="1" ht="37.5" x14ac:dyDescent="0.25">
      <c r="A20" s="303" t="s">
        <v>39</v>
      </c>
      <c r="B20" s="497" t="s">
        <v>831</v>
      </c>
      <c r="C20" s="497" t="s">
        <v>429</v>
      </c>
      <c r="D20" s="497" t="s">
        <v>428</v>
      </c>
      <c r="E20" s="497" t="s">
        <v>431</v>
      </c>
      <c r="F20" s="304"/>
      <c r="G20" s="304"/>
      <c r="H20" s="304"/>
      <c r="I20" s="304"/>
      <c r="J20" s="304"/>
      <c r="K20" s="304"/>
      <c r="L20" s="304"/>
      <c r="M20" s="301"/>
    </row>
    <row r="21" spans="1:13" s="302" customFormat="1" ht="75" x14ac:dyDescent="0.25">
      <c r="A21" s="303" t="s">
        <v>40</v>
      </c>
      <c r="B21" s="304" t="s">
        <v>832</v>
      </c>
      <c r="C21" s="304" t="s">
        <v>504</v>
      </c>
      <c r="D21" s="304" t="s">
        <v>517</v>
      </c>
      <c r="E21" s="304" t="s">
        <v>833</v>
      </c>
      <c r="F21" s="304"/>
      <c r="G21" s="304" t="s">
        <v>527</v>
      </c>
      <c r="H21" s="304" t="s">
        <v>834</v>
      </c>
      <c r="I21" s="304" t="s">
        <v>533</v>
      </c>
      <c r="J21" s="304"/>
      <c r="K21" s="304"/>
      <c r="L21" s="304"/>
      <c r="M21" s="301"/>
    </row>
    <row r="22" spans="1:13" s="302" customFormat="1" ht="75" x14ac:dyDescent="0.25">
      <c r="A22" s="303" t="s">
        <v>41</v>
      </c>
      <c r="B22" s="304" t="s">
        <v>835</v>
      </c>
      <c r="C22" s="304" t="s">
        <v>558</v>
      </c>
      <c r="D22" s="304" t="s">
        <v>560</v>
      </c>
      <c r="E22" s="304" t="s">
        <v>563</v>
      </c>
      <c r="F22" s="304"/>
      <c r="G22" s="304" t="s">
        <v>565</v>
      </c>
      <c r="H22" s="304" t="s">
        <v>568</v>
      </c>
      <c r="I22" s="304"/>
      <c r="J22" s="304"/>
      <c r="K22" s="304"/>
      <c r="L22" s="304"/>
      <c r="M22" s="301"/>
    </row>
    <row r="23" spans="1:13" s="302" customFormat="1" ht="228" customHeight="1" x14ac:dyDescent="0.25">
      <c r="A23" s="303" t="s">
        <v>42</v>
      </c>
      <c r="B23" s="304" t="s">
        <v>836</v>
      </c>
      <c r="C23" s="304" t="s">
        <v>837</v>
      </c>
      <c r="D23" s="304" t="s">
        <v>838</v>
      </c>
      <c r="E23" s="308" t="s">
        <v>839</v>
      </c>
      <c r="F23" s="304"/>
      <c r="G23" s="309" t="s">
        <v>840</v>
      </c>
      <c r="H23" s="304" t="s">
        <v>841</v>
      </c>
      <c r="I23" s="304"/>
      <c r="J23" s="304"/>
      <c r="K23" s="304"/>
      <c r="L23" s="304"/>
      <c r="M23" s="301"/>
    </row>
    <row r="24" spans="1:13" s="302" customFormat="1" ht="168.75" customHeight="1" x14ac:dyDescent="0.25">
      <c r="A24" s="303" t="s">
        <v>43</v>
      </c>
      <c r="B24" s="304" t="s">
        <v>842</v>
      </c>
      <c r="C24" s="304" t="s">
        <v>843</v>
      </c>
      <c r="D24" s="304" t="s">
        <v>844</v>
      </c>
      <c r="E24" s="304" t="s">
        <v>845</v>
      </c>
      <c r="F24" s="304" t="s">
        <v>847</v>
      </c>
      <c r="G24" s="304" t="s">
        <v>846</v>
      </c>
      <c r="H24" s="304" t="s">
        <v>848</v>
      </c>
      <c r="I24" s="304"/>
      <c r="J24" s="304"/>
      <c r="K24" s="304"/>
      <c r="L24" s="304"/>
      <c r="M24" s="301"/>
    </row>
    <row r="25" spans="1:13" s="302" customFormat="1" ht="231" customHeight="1" x14ac:dyDescent="0.25">
      <c r="A25" s="303" t="s">
        <v>44</v>
      </c>
      <c r="B25" s="304" t="s">
        <v>849</v>
      </c>
      <c r="C25" s="304" t="s">
        <v>648</v>
      </c>
      <c r="D25" s="304" t="s">
        <v>649</v>
      </c>
      <c r="E25" s="304" t="s">
        <v>650</v>
      </c>
      <c r="F25" s="304" t="s">
        <v>651</v>
      </c>
      <c r="G25" s="304" t="s">
        <v>653</v>
      </c>
      <c r="H25" s="304" t="s">
        <v>655</v>
      </c>
      <c r="I25" s="304" t="s">
        <v>656</v>
      </c>
      <c r="J25" s="304" t="s">
        <v>658</v>
      </c>
      <c r="K25" s="308" t="s">
        <v>659</v>
      </c>
      <c r="L25" s="304" t="s">
        <v>661</v>
      </c>
      <c r="M25" s="301"/>
    </row>
    <row r="26" spans="1:13" s="302" customFormat="1" ht="76.5" customHeight="1" x14ac:dyDescent="0.25">
      <c r="A26" s="303" t="s">
        <v>45</v>
      </c>
      <c r="B26" s="304" t="s">
        <v>850</v>
      </c>
      <c r="C26" s="308" t="s">
        <v>689</v>
      </c>
      <c r="D26" s="308" t="s">
        <v>690</v>
      </c>
      <c r="E26" s="304" t="s">
        <v>691</v>
      </c>
      <c r="F26" s="304" t="s">
        <v>692</v>
      </c>
      <c r="G26" s="304" t="s">
        <v>693</v>
      </c>
      <c r="H26" s="304" t="s">
        <v>527</v>
      </c>
      <c r="I26" s="304"/>
      <c r="J26" s="304"/>
      <c r="K26" s="304"/>
      <c r="L26" s="304"/>
      <c r="M26" s="301"/>
    </row>
    <row r="27" spans="1:13" s="302" customFormat="1" ht="98.25" customHeight="1" x14ac:dyDescent="0.25">
      <c r="A27" s="303" t="s">
        <v>46</v>
      </c>
      <c r="B27" s="304" t="s">
        <v>851</v>
      </c>
      <c r="C27" s="304" t="s">
        <v>852</v>
      </c>
      <c r="D27" s="304" t="s">
        <v>853</v>
      </c>
      <c r="E27" s="304" t="s">
        <v>854</v>
      </c>
      <c r="F27" s="304"/>
      <c r="G27" s="304"/>
      <c r="H27" s="304"/>
      <c r="I27" s="304"/>
      <c r="J27" s="304"/>
      <c r="K27" s="304"/>
      <c r="L27" s="304"/>
      <c r="M27" s="301"/>
    </row>
    <row r="28" spans="1:13" s="302" customFormat="1" ht="53.25" customHeight="1" x14ac:dyDescent="0.25">
      <c r="A28" s="303" t="s">
        <v>47</v>
      </c>
      <c r="B28" s="304" t="s">
        <v>855</v>
      </c>
      <c r="C28" s="304" t="s">
        <v>856</v>
      </c>
      <c r="D28" s="304" t="s">
        <v>857</v>
      </c>
      <c r="E28" s="304" t="s">
        <v>858</v>
      </c>
      <c r="F28" s="304" t="s">
        <v>863</v>
      </c>
      <c r="G28" s="304" t="s">
        <v>862</v>
      </c>
      <c r="H28" s="304" t="s">
        <v>859</v>
      </c>
      <c r="I28" s="304" t="s">
        <v>860</v>
      </c>
      <c r="J28" s="304" t="s">
        <v>861</v>
      </c>
      <c r="K28" s="304"/>
      <c r="L28" s="304"/>
      <c r="M28" s="301"/>
    </row>
    <row r="29" spans="1:13" s="302" customFormat="1" ht="54.75" customHeight="1" x14ac:dyDescent="0.25">
      <c r="A29" s="303" t="s">
        <v>48</v>
      </c>
      <c r="B29" s="304"/>
      <c r="C29" s="304"/>
      <c r="D29" s="304"/>
      <c r="E29" s="304"/>
      <c r="F29" s="304"/>
      <c r="G29" s="304"/>
      <c r="H29" s="304"/>
      <c r="I29" s="304"/>
      <c r="J29" s="304"/>
      <c r="K29" s="304"/>
      <c r="L29" s="304"/>
      <c r="M29" s="301"/>
    </row>
    <row r="30" spans="1:13" s="302" customFormat="1" ht="13.5" customHeight="1" x14ac:dyDescent="0.25">
      <c r="A30" s="301"/>
      <c r="B30" s="301"/>
      <c r="C30" s="301"/>
      <c r="D30" s="301"/>
      <c r="E30" s="301"/>
      <c r="F30" s="301"/>
      <c r="G30" s="301"/>
      <c r="H30" s="301"/>
      <c r="I30" s="301"/>
      <c r="J30" s="301"/>
      <c r="K30" s="301"/>
      <c r="L30" s="301"/>
      <c r="M30" s="301"/>
    </row>
    <row r="31" spans="1:13" s="302" customFormat="1" ht="13.5" customHeight="1" x14ac:dyDescent="0.25">
      <c r="A31" s="301"/>
      <c r="B31" s="301"/>
      <c r="C31" s="301"/>
      <c r="D31" s="301"/>
      <c r="E31" s="301"/>
      <c r="F31" s="301"/>
      <c r="G31" s="301"/>
      <c r="H31" s="301"/>
      <c r="I31" s="301"/>
      <c r="J31" s="301"/>
      <c r="K31" s="301"/>
      <c r="L31" s="301"/>
      <c r="M31" s="301"/>
    </row>
    <row r="32" spans="1:13" s="302" customFormat="1" ht="13.5" customHeight="1" x14ac:dyDescent="0.25">
      <c r="A32" s="301"/>
      <c r="B32" s="301"/>
      <c r="C32" s="301"/>
      <c r="D32" s="301"/>
      <c r="E32" s="301"/>
      <c r="F32" s="301"/>
      <c r="G32" s="301"/>
      <c r="H32" s="301"/>
      <c r="I32" s="301"/>
      <c r="J32" s="301"/>
      <c r="K32" s="301"/>
      <c r="L32" s="301"/>
      <c r="M32" s="301"/>
    </row>
    <row r="33" spans="1:13" s="302" customFormat="1" ht="13.5" customHeight="1" x14ac:dyDescent="0.25">
      <c r="A33" s="301"/>
      <c r="B33" s="301"/>
      <c r="C33" s="301"/>
      <c r="D33" s="301"/>
      <c r="E33" s="301"/>
      <c r="F33" s="301"/>
      <c r="G33" s="301"/>
      <c r="H33" s="301"/>
      <c r="I33" s="301"/>
      <c r="J33" s="301"/>
      <c r="K33" s="301"/>
      <c r="L33" s="301"/>
      <c r="M33" s="301"/>
    </row>
    <row r="34" spans="1:13" s="302" customFormat="1" ht="13.5" customHeight="1" x14ac:dyDescent="0.25">
      <c r="A34" s="301"/>
      <c r="B34" s="301"/>
      <c r="C34" s="301"/>
      <c r="D34" s="301"/>
      <c r="E34" s="301"/>
      <c r="F34" s="301"/>
      <c r="G34" s="301"/>
      <c r="H34" s="301"/>
      <c r="I34" s="301"/>
      <c r="J34" s="301"/>
      <c r="K34" s="301"/>
      <c r="L34" s="301"/>
      <c r="M34" s="301"/>
    </row>
    <row r="35" spans="1:13" s="302" customFormat="1" ht="13.5" customHeight="1" x14ac:dyDescent="0.25">
      <c r="A35" s="301"/>
      <c r="B35" s="301"/>
      <c r="C35" s="301"/>
      <c r="D35" s="301"/>
      <c r="E35" s="301"/>
      <c r="F35" s="301"/>
      <c r="G35" s="301"/>
      <c r="H35" s="301"/>
      <c r="I35" s="301"/>
      <c r="J35" s="301"/>
      <c r="K35" s="301"/>
      <c r="L35" s="301"/>
      <c r="M35" s="301"/>
    </row>
    <row r="36" spans="1:13" s="302" customFormat="1" ht="18.75" x14ac:dyDescent="0.25">
      <c r="A36" s="296"/>
      <c r="B36" s="296"/>
      <c r="C36" s="296"/>
      <c r="D36" s="296"/>
      <c r="E36" s="297"/>
      <c r="F36" s="297"/>
      <c r="G36" s="297"/>
      <c r="H36" s="297"/>
      <c r="I36" s="297"/>
      <c r="J36" s="296"/>
      <c r="K36" s="296"/>
      <c r="L36" s="296"/>
      <c r="M36" s="296"/>
    </row>
    <row r="37" spans="1:13" s="302" customFormat="1" ht="18.75" x14ac:dyDescent="0.25">
      <c r="A37" s="296"/>
      <c r="B37" s="296"/>
      <c r="C37" s="296"/>
      <c r="D37" s="296"/>
      <c r="E37" s="297"/>
      <c r="F37" s="297"/>
      <c r="G37" s="297"/>
      <c r="H37" s="297"/>
      <c r="I37" s="297"/>
      <c r="J37" s="296"/>
      <c r="K37" s="296"/>
      <c r="L37" s="296"/>
      <c r="M37" s="296"/>
    </row>
    <row r="38" spans="1:13" s="302" customFormat="1" ht="18.75" x14ac:dyDescent="0.25">
      <c r="A38" s="296"/>
      <c r="B38" s="296"/>
      <c r="C38" s="296"/>
      <c r="D38" s="296"/>
      <c r="E38" s="297"/>
      <c r="F38" s="297"/>
      <c r="G38" s="297"/>
      <c r="H38" s="297"/>
      <c r="I38" s="297"/>
      <c r="J38" s="296"/>
      <c r="K38" s="296"/>
      <c r="L38" s="296"/>
      <c r="M38" s="296"/>
    </row>
  </sheetData>
  <mergeCells count="3">
    <mergeCell ref="A1:C1"/>
    <mergeCell ref="A3:H3"/>
    <mergeCell ref="A4:G4"/>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P47"/>
  <sheetViews>
    <sheetView topLeftCell="A40" zoomScale="115" zoomScaleNormal="115" workbookViewId="0">
      <selection activeCell="F40" sqref="F40"/>
    </sheetView>
  </sheetViews>
  <sheetFormatPr defaultRowHeight="15" x14ac:dyDescent="0.25"/>
  <cols>
    <col min="1" max="1" width="5.28515625" customWidth="1"/>
    <col min="2" max="2" width="26.140625" customWidth="1"/>
    <col min="3" max="3" width="13.28515625" style="1" customWidth="1"/>
    <col min="4" max="4" width="10.42578125" customWidth="1"/>
    <col min="5" max="5" width="11.42578125" style="31" customWidth="1"/>
    <col min="6" max="6" width="11.7109375" style="31" customWidth="1"/>
    <col min="7" max="9" width="10.42578125" style="31" customWidth="1"/>
    <col min="10" max="11" width="10.42578125" customWidth="1"/>
    <col min="12" max="12" width="10.28515625" bestFit="1" customWidth="1"/>
    <col min="13" max="13" width="7.5703125" customWidth="1"/>
  </cols>
  <sheetData>
    <row r="1" spans="1:16" ht="46.5" customHeight="1" x14ac:dyDescent="0.25">
      <c r="A1" s="313" t="s">
        <v>96</v>
      </c>
      <c r="B1" s="313"/>
      <c r="C1" s="313"/>
      <c r="D1" s="313"/>
      <c r="E1" s="313"/>
      <c r="F1" s="21"/>
      <c r="G1" s="21"/>
      <c r="H1" s="21"/>
      <c r="I1" s="21"/>
      <c r="J1" s="5"/>
      <c r="K1" s="5"/>
      <c r="L1" s="5"/>
      <c r="M1" s="5"/>
    </row>
    <row r="2" spans="1:16" ht="7.5" customHeight="1" x14ac:dyDescent="0.25">
      <c r="A2" s="3"/>
      <c r="B2" s="3"/>
      <c r="C2" s="21"/>
      <c r="D2" s="5"/>
      <c r="E2" s="21"/>
      <c r="F2" s="21"/>
      <c r="G2" s="21"/>
      <c r="H2" s="21"/>
      <c r="I2" s="21"/>
      <c r="J2" s="5"/>
      <c r="K2" s="5"/>
      <c r="L2" s="5"/>
      <c r="M2" s="5"/>
    </row>
    <row r="3" spans="1:16" ht="21.75" customHeight="1" x14ac:dyDescent="0.3">
      <c r="A3" s="315" t="s">
        <v>22</v>
      </c>
      <c r="B3" s="315"/>
      <c r="C3" s="315"/>
      <c r="D3" s="315"/>
      <c r="E3" s="315"/>
      <c r="F3" s="315"/>
      <c r="G3" s="315"/>
      <c r="H3" s="315"/>
      <c r="I3" s="315"/>
      <c r="J3" s="315"/>
      <c r="K3" s="315"/>
      <c r="L3" s="315"/>
      <c r="M3" s="315"/>
      <c r="O3" s="10">
        <v>0.3</v>
      </c>
      <c r="P3" s="11">
        <v>9</v>
      </c>
    </row>
    <row r="4" spans="1:16" ht="7.5" customHeight="1" x14ac:dyDescent="0.3">
      <c r="A4" s="325"/>
      <c r="B4" s="325"/>
      <c r="C4" s="325"/>
      <c r="D4" s="325"/>
      <c r="E4" s="325"/>
      <c r="F4" s="325"/>
      <c r="G4" s="325"/>
      <c r="H4" s="325"/>
      <c r="I4" s="325"/>
      <c r="J4" s="325"/>
      <c r="K4" s="325"/>
      <c r="L4" s="325"/>
      <c r="M4" s="325"/>
      <c r="O4" s="11">
        <f>(P4*O3)/P3</f>
        <v>3.3333333333333333E-2</v>
      </c>
      <c r="P4" s="11">
        <v>1</v>
      </c>
    </row>
    <row r="5" spans="1:16" s="1" customFormat="1" ht="29.25" customHeight="1" x14ac:dyDescent="0.25">
      <c r="A5" s="319" t="s">
        <v>0</v>
      </c>
      <c r="B5" s="319" t="s">
        <v>1</v>
      </c>
      <c r="C5" s="321" t="s">
        <v>18</v>
      </c>
      <c r="D5" s="316" t="s">
        <v>2</v>
      </c>
      <c r="E5" s="317"/>
      <c r="F5" s="317"/>
      <c r="G5" s="317"/>
      <c r="H5" s="317"/>
      <c r="I5" s="317"/>
      <c r="J5" s="317"/>
      <c r="K5" s="318"/>
      <c r="L5" s="326" t="s">
        <v>4</v>
      </c>
      <c r="M5" s="323" t="s">
        <v>5</v>
      </c>
    </row>
    <row r="6" spans="1:16" s="1" customFormat="1" ht="51.75" customHeight="1" x14ac:dyDescent="0.25">
      <c r="A6" s="320"/>
      <c r="B6" s="320"/>
      <c r="C6" s="322"/>
      <c r="D6" s="7" t="s">
        <v>79</v>
      </c>
      <c r="E6" s="14" t="s">
        <v>19</v>
      </c>
      <c r="F6" s="8" t="s">
        <v>20</v>
      </c>
      <c r="G6" s="7" t="s">
        <v>80</v>
      </c>
      <c r="H6" s="7" t="s">
        <v>81</v>
      </c>
      <c r="I6" s="7" t="s">
        <v>91</v>
      </c>
      <c r="J6" s="7" t="s">
        <v>90</v>
      </c>
      <c r="K6" s="15" t="s">
        <v>3</v>
      </c>
      <c r="L6" s="327"/>
      <c r="M6" s="324"/>
    </row>
    <row r="7" spans="1:16" s="1" customFormat="1" ht="15.75" customHeight="1" x14ac:dyDescent="0.25">
      <c r="A7" s="24" t="s">
        <v>27</v>
      </c>
      <c r="B7" s="25" t="s">
        <v>53</v>
      </c>
      <c r="C7" s="9">
        <v>0.7</v>
      </c>
      <c r="D7" s="16">
        <f>0.034*2</f>
        <v>6.8000000000000005E-2</v>
      </c>
      <c r="E7" s="16">
        <f>0.034*2</f>
        <v>6.8000000000000005E-2</v>
      </c>
      <c r="F7" s="16">
        <v>3.4000000000000002E-2</v>
      </c>
      <c r="G7" s="16">
        <f t="shared" ref="G7:G8" si="0">0.034*2</f>
        <v>6.8000000000000005E-2</v>
      </c>
      <c r="H7" s="16"/>
      <c r="I7" s="16"/>
      <c r="J7" s="16"/>
      <c r="K7" s="17">
        <f t="shared" ref="K7:K32" si="1">SUM(D7:J7)</f>
        <v>0.23800000000000002</v>
      </c>
      <c r="L7" s="18">
        <f t="shared" ref="L7:L32" si="2">C7+K7</f>
        <v>0.93799999999999994</v>
      </c>
      <c r="M7" s="4">
        <f>IF(L7&gt;=90%,50,IF(AND(80%&lt;=L7,L7&lt;90%),45,IF(AND(70%&lt;=L7,L7&lt;80%),40,IF(AND(60%&lt;=L7,L7&lt;70%),30,IF(AND(50%&lt;=L7,L7&lt;60%),25,IF(L7&lt;50%,0,""))))))</f>
        <v>50</v>
      </c>
    </row>
    <row r="8" spans="1:16" s="1" customFormat="1" ht="15.75" customHeight="1" x14ac:dyDescent="0.25">
      <c r="A8" s="24" t="s">
        <v>28</v>
      </c>
      <c r="B8" s="26" t="s">
        <v>54</v>
      </c>
      <c r="C8" s="9">
        <v>0.7</v>
      </c>
      <c r="D8" s="16">
        <f>0.034*2</f>
        <v>6.8000000000000005E-2</v>
      </c>
      <c r="E8" s="19"/>
      <c r="F8" s="16">
        <v>3.4000000000000002E-2</v>
      </c>
      <c r="G8" s="16">
        <f t="shared" si="0"/>
        <v>6.8000000000000005E-2</v>
      </c>
      <c r="H8" s="16"/>
      <c r="I8" s="2"/>
      <c r="J8" s="2"/>
      <c r="K8" s="17">
        <f t="shared" si="1"/>
        <v>0.17</v>
      </c>
      <c r="L8" s="18">
        <f t="shared" si="2"/>
        <v>0.87</v>
      </c>
      <c r="M8" s="4">
        <f t="shared" ref="M8:M32" si="3">IF(L8&gt;=90%,50,IF(AND(80%&lt;=L8,L8&lt;90%),45,IF(AND(70%&lt;=L8,L8&lt;80%),40,IF(AND(60%&lt;=L8,L8&lt;70%),30,IF(AND(50%&lt;=L8,L8&lt;60%),25,IF(L8&lt;50%,0,""))))))</f>
        <v>45</v>
      </c>
    </row>
    <row r="9" spans="1:16" s="1" customFormat="1" ht="15.75" customHeight="1" x14ac:dyDescent="0.25">
      <c r="A9" s="24" t="s">
        <v>29</v>
      </c>
      <c r="B9" s="27" t="s">
        <v>55</v>
      </c>
      <c r="C9" s="9">
        <v>0.7</v>
      </c>
      <c r="D9" s="16"/>
      <c r="E9" s="16">
        <f t="shared" ref="E9:E10" si="4">0.034*2</f>
        <v>6.8000000000000005E-2</v>
      </c>
      <c r="F9" s="16">
        <v>3.4000000000000002E-2</v>
      </c>
      <c r="G9" s="2"/>
      <c r="H9" s="2"/>
      <c r="I9" s="2"/>
      <c r="J9" s="2"/>
      <c r="K9" s="17">
        <f t="shared" si="1"/>
        <v>0.10200000000000001</v>
      </c>
      <c r="L9" s="18">
        <f t="shared" si="2"/>
        <v>0.80199999999999994</v>
      </c>
      <c r="M9" s="4">
        <f t="shared" si="3"/>
        <v>45</v>
      </c>
    </row>
    <row r="10" spans="1:16" s="1" customFormat="1" ht="15.75" customHeight="1" x14ac:dyDescent="0.25">
      <c r="A10" s="24" t="s">
        <v>30</v>
      </c>
      <c r="B10" s="28" t="s">
        <v>56</v>
      </c>
      <c r="C10" s="9">
        <v>0.7</v>
      </c>
      <c r="D10" s="16"/>
      <c r="E10" s="16">
        <f t="shared" si="4"/>
        <v>6.8000000000000005E-2</v>
      </c>
      <c r="F10" s="16">
        <v>3.4000000000000002E-2</v>
      </c>
      <c r="G10" s="2"/>
      <c r="H10" s="2"/>
      <c r="I10" s="2"/>
      <c r="J10" s="2"/>
      <c r="K10" s="17">
        <f t="shared" si="1"/>
        <v>0.10200000000000001</v>
      </c>
      <c r="L10" s="18">
        <f t="shared" si="2"/>
        <v>0.80199999999999994</v>
      </c>
      <c r="M10" s="4">
        <f t="shared" si="3"/>
        <v>45</v>
      </c>
    </row>
    <row r="11" spans="1:16" s="1" customFormat="1" ht="15.75" customHeight="1" x14ac:dyDescent="0.25">
      <c r="A11" s="24" t="s">
        <v>31</v>
      </c>
      <c r="B11" s="29" t="s">
        <v>57</v>
      </c>
      <c r="C11" s="9">
        <v>0.7</v>
      </c>
      <c r="D11" s="16">
        <f t="shared" ref="D11:D12" si="5">0.034*2</f>
        <v>6.8000000000000005E-2</v>
      </c>
      <c r="E11" s="20"/>
      <c r="F11" s="16">
        <v>3.4000000000000002E-2</v>
      </c>
      <c r="G11" s="2"/>
      <c r="H11" s="16">
        <v>3.4000000000000002E-2</v>
      </c>
      <c r="I11" s="2"/>
      <c r="J11" s="2"/>
      <c r="K11" s="17">
        <f t="shared" si="1"/>
        <v>0.13600000000000001</v>
      </c>
      <c r="L11" s="18">
        <f t="shared" si="2"/>
        <v>0.83599999999999997</v>
      </c>
      <c r="M11" s="4">
        <f t="shared" si="3"/>
        <v>45</v>
      </c>
    </row>
    <row r="12" spans="1:16" s="1" customFormat="1" ht="15.75" customHeight="1" x14ac:dyDescent="0.25">
      <c r="A12" s="24" t="s">
        <v>32</v>
      </c>
      <c r="B12" s="30" t="s">
        <v>58</v>
      </c>
      <c r="C12" s="9">
        <v>0.7</v>
      </c>
      <c r="D12" s="16">
        <f t="shared" si="5"/>
        <v>6.8000000000000005E-2</v>
      </c>
      <c r="E12" s="14"/>
      <c r="F12" s="16">
        <v>3.4000000000000002E-2</v>
      </c>
      <c r="G12" s="16">
        <f>0.034*2</f>
        <v>6.8000000000000005E-2</v>
      </c>
      <c r="H12" s="16"/>
      <c r="I12" s="7"/>
      <c r="J12" s="7"/>
      <c r="K12" s="17">
        <f t="shared" si="1"/>
        <v>0.17</v>
      </c>
      <c r="L12" s="18">
        <f t="shared" si="2"/>
        <v>0.87</v>
      </c>
      <c r="M12" s="4">
        <f t="shared" si="3"/>
        <v>45</v>
      </c>
    </row>
    <row r="13" spans="1:16" s="1" customFormat="1" ht="15.75" customHeight="1" x14ac:dyDescent="0.25">
      <c r="A13" s="24" t="s">
        <v>33</v>
      </c>
      <c r="B13" s="30" t="s">
        <v>59</v>
      </c>
      <c r="C13" s="9">
        <v>0.7</v>
      </c>
      <c r="D13" s="16"/>
      <c r="E13" s="14"/>
      <c r="F13" s="8"/>
      <c r="G13" s="7"/>
      <c r="H13" s="7"/>
      <c r="I13" s="7"/>
      <c r="J13" s="7"/>
      <c r="K13" s="17">
        <f t="shared" si="1"/>
        <v>0</v>
      </c>
      <c r="L13" s="18">
        <f t="shared" si="2"/>
        <v>0.7</v>
      </c>
      <c r="M13" s="4">
        <f t="shared" si="3"/>
        <v>40</v>
      </c>
    </row>
    <row r="14" spans="1:16" s="1" customFormat="1" ht="15.75" customHeight="1" x14ac:dyDescent="0.25">
      <c r="A14" s="24" t="s">
        <v>34</v>
      </c>
      <c r="B14" s="26" t="s">
        <v>60</v>
      </c>
      <c r="C14" s="9">
        <v>0.7</v>
      </c>
      <c r="D14" s="7"/>
      <c r="E14" s="16">
        <f t="shared" ref="E14" si="6">0.034*2</f>
        <v>6.8000000000000005E-2</v>
      </c>
      <c r="F14" s="8"/>
      <c r="G14" s="7"/>
      <c r="H14" s="16">
        <v>3.4000000000000002E-2</v>
      </c>
      <c r="I14" s="7"/>
      <c r="J14" s="7"/>
      <c r="K14" s="17">
        <f t="shared" si="1"/>
        <v>0.10200000000000001</v>
      </c>
      <c r="L14" s="18">
        <f t="shared" si="2"/>
        <v>0.80199999999999994</v>
      </c>
      <c r="M14" s="4">
        <f t="shared" si="3"/>
        <v>45</v>
      </c>
    </row>
    <row r="15" spans="1:16" s="1" customFormat="1" ht="15.75" customHeight="1" x14ac:dyDescent="0.25">
      <c r="A15" s="24" t="s">
        <v>35</v>
      </c>
      <c r="B15" s="26" t="s">
        <v>61</v>
      </c>
      <c r="C15" s="9">
        <v>0.7</v>
      </c>
      <c r="D15" s="16">
        <f t="shared" ref="D15" si="7">0.034*2</f>
        <v>6.8000000000000005E-2</v>
      </c>
      <c r="E15" s="14"/>
      <c r="F15" s="16">
        <v>3.4000000000000002E-2</v>
      </c>
      <c r="G15" s="16"/>
      <c r="H15" s="16">
        <v>3.4000000000000002E-2</v>
      </c>
      <c r="I15" s="7"/>
      <c r="J15" s="7"/>
      <c r="K15" s="17">
        <f t="shared" si="1"/>
        <v>0.13600000000000001</v>
      </c>
      <c r="L15" s="18">
        <f t="shared" si="2"/>
        <v>0.83599999999999997</v>
      </c>
      <c r="M15" s="4">
        <f t="shared" si="3"/>
        <v>45</v>
      </c>
    </row>
    <row r="16" spans="1:16" s="1" customFormat="1" ht="15.75" customHeight="1" x14ac:dyDescent="0.25">
      <c r="A16" s="24" t="s">
        <v>36</v>
      </c>
      <c r="B16" s="30" t="s">
        <v>62</v>
      </c>
      <c r="C16" s="9">
        <v>0.7</v>
      </c>
      <c r="D16" s="16"/>
      <c r="E16" s="14"/>
      <c r="F16" s="16"/>
      <c r="G16" s="16">
        <f>0.034*2</f>
        <v>6.8000000000000005E-2</v>
      </c>
      <c r="H16" s="16">
        <v>3.4000000000000002E-2</v>
      </c>
      <c r="I16" s="16">
        <v>3.4000000000000002E-2</v>
      </c>
      <c r="J16" s="7"/>
      <c r="K16" s="17">
        <f t="shared" si="1"/>
        <v>0.13600000000000001</v>
      </c>
      <c r="L16" s="18">
        <f t="shared" si="2"/>
        <v>0.83599999999999997</v>
      </c>
      <c r="M16" s="4">
        <f t="shared" si="3"/>
        <v>45</v>
      </c>
    </row>
    <row r="17" spans="1:13" s="1" customFormat="1" ht="15.75" customHeight="1" x14ac:dyDescent="0.25">
      <c r="A17" s="24" t="s">
        <v>37</v>
      </c>
      <c r="B17" s="26" t="s">
        <v>63</v>
      </c>
      <c r="C17" s="9">
        <v>0.7</v>
      </c>
      <c r="D17" s="7"/>
      <c r="E17" s="16">
        <f t="shared" ref="E17:E18" si="8">0.034*2</f>
        <v>6.8000000000000005E-2</v>
      </c>
      <c r="F17" s="16">
        <v>3.4000000000000002E-2</v>
      </c>
      <c r="G17" s="7"/>
      <c r="H17" s="7"/>
      <c r="I17" s="7"/>
      <c r="J17" s="7"/>
      <c r="K17" s="17">
        <f t="shared" si="1"/>
        <v>0.10200000000000001</v>
      </c>
      <c r="L17" s="18">
        <f t="shared" si="2"/>
        <v>0.80199999999999994</v>
      </c>
      <c r="M17" s="4">
        <f t="shared" si="3"/>
        <v>45</v>
      </c>
    </row>
    <row r="18" spans="1:13" s="1" customFormat="1" ht="15.75" customHeight="1" x14ac:dyDescent="0.25">
      <c r="A18" s="24" t="s">
        <v>38</v>
      </c>
      <c r="B18" s="26" t="s">
        <v>64</v>
      </c>
      <c r="C18" s="9">
        <v>0.7</v>
      </c>
      <c r="D18" s="7"/>
      <c r="E18" s="16">
        <f t="shared" si="8"/>
        <v>6.8000000000000005E-2</v>
      </c>
      <c r="F18" s="16">
        <v>3.4000000000000002E-2</v>
      </c>
      <c r="G18" s="7"/>
      <c r="H18" s="7"/>
      <c r="I18" s="7"/>
      <c r="J18" s="7"/>
      <c r="K18" s="17">
        <f t="shared" si="1"/>
        <v>0.10200000000000001</v>
      </c>
      <c r="L18" s="18">
        <f t="shared" si="2"/>
        <v>0.80199999999999994</v>
      </c>
      <c r="M18" s="4">
        <f t="shared" si="3"/>
        <v>45</v>
      </c>
    </row>
    <row r="19" spans="1:13" s="1" customFormat="1" ht="15.75" customHeight="1" x14ac:dyDescent="0.25">
      <c r="A19" s="24" t="s">
        <v>39</v>
      </c>
      <c r="B19" s="30" t="s">
        <v>65</v>
      </c>
      <c r="C19" s="9">
        <v>0.7</v>
      </c>
      <c r="D19" s="7"/>
      <c r="E19" s="14"/>
      <c r="F19" s="16">
        <v>3.4000000000000002E-2</v>
      </c>
      <c r="G19" s="7"/>
      <c r="H19" s="16">
        <v>3.4000000000000002E-2</v>
      </c>
      <c r="I19" s="16">
        <v>3.4000000000000002E-2</v>
      </c>
      <c r="J19" s="7"/>
      <c r="K19" s="17">
        <f t="shared" si="1"/>
        <v>0.10200000000000001</v>
      </c>
      <c r="L19" s="18">
        <f t="shared" si="2"/>
        <v>0.80199999999999994</v>
      </c>
      <c r="M19" s="4">
        <f t="shared" si="3"/>
        <v>45</v>
      </c>
    </row>
    <row r="20" spans="1:13" s="1" customFormat="1" ht="15.75" customHeight="1" x14ac:dyDescent="0.25">
      <c r="A20" s="24" t="s">
        <v>40</v>
      </c>
      <c r="B20" s="26" t="s">
        <v>66</v>
      </c>
      <c r="C20" s="9">
        <v>0.7</v>
      </c>
      <c r="D20" s="16">
        <f>0.034*2</f>
        <v>6.8000000000000005E-2</v>
      </c>
      <c r="E20" s="14"/>
      <c r="F20" s="8"/>
      <c r="G20" s="7"/>
      <c r="H20" s="16"/>
      <c r="I20" s="16">
        <v>3.4000000000000002E-2</v>
      </c>
      <c r="J20" s="7"/>
      <c r="K20" s="17">
        <f t="shared" si="1"/>
        <v>0.10200000000000001</v>
      </c>
      <c r="L20" s="18">
        <f t="shared" si="2"/>
        <v>0.80199999999999994</v>
      </c>
      <c r="M20" s="4">
        <f t="shared" si="3"/>
        <v>45</v>
      </c>
    </row>
    <row r="21" spans="1:13" s="1" customFormat="1" ht="15.75" customHeight="1" x14ac:dyDescent="0.25">
      <c r="A21" s="24" t="s">
        <v>41</v>
      </c>
      <c r="B21" s="26" t="s">
        <v>67</v>
      </c>
      <c r="C21" s="9">
        <v>0.7</v>
      </c>
      <c r="D21" s="7"/>
      <c r="E21" s="16">
        <f t="shared" ref="E21:E22" si="9">0.034*2</f>
        <v>6.8000000000000005E-2</v>
      </c>
      <c r="F21" s="16"/>
      <c r="G21" s="7"/>
      <c r="H21" s="7"/>
      <c r="I21" s="16">
        <v>3.4000000000000002E-2</v>
      </c>
      <c r="J21" s="7"/>
      <c r="K21" s="17">
        <f t="shared" si="1"/>
        <v>0.10200000000000001</v>
      </c>
      <c r="L21" s="18">
        <f t="shared" si="2"/>
        <v>0.80199999999999994</v>
      </c>
      <c r="M21" s="4">
        <f t="shared" si="3"/>
        <v>45</v>
      </c>
    </row>
    <row r="22" spans="1:13" s="1" customFormat="1" ht="15.75" customHeight="1" x14ac:dyDescent="0.25">
      <c r="A22" s="24" t="s">
        <v>42</v>
      </c>
      <c r="B22" s="26" t="s">
        <v>68</v>
      </c>
      <c r="C22" s="9">
        <v>0.7</v>
      </c>
      <c r="D22" s="7"/>
      <c r="E22" s="16">
        <f t="shared" si="9"/>
        <v>6.8000000000000005E-2</v>
      </c>
      <c r="F22" s="16">
        <v>3.4000000000000002E-2</v>
      </c>
      <c r="G22" s="7"/>
      <c r="H22" s="7"/>
      <c r="I22" s="7"/>
      <c r="J22" s="7"/>
      <c r="K22" s="17">
        <f t="shared" si="1"/>
        <v>0.10200000000000001</v>
      </c>
      <c r="L22" s="18">
        <f t="shared" si="2"/>
        <v>0.80199999999999994</v>
      </c>
      <c r="M22" s="4">
        <f t="shared" si="3"/>
        <v>45</v>
      </c>
    </row>
    <row r="23" spans="1:13" s="1" customFormat="1" ht="15.75" customHeight="1" x14ac:dyDescent="0.25">
      <c r="A23" s="24" t="s">
        <v>43</v>
      </c>
      <c r="B23" s="34" t="s">
        <v>69</v>
      </c>
      <c r="C23" s="9">
        <v>0.7</v>
      </c>
      <c r="D23" s="7"/>
      <c r="E23" s="16"/>
      <c r="F23" s="16">
        <v>3.4000000000000002E-2</v>
      </c>
      <c r="G23" s="7"/>
      <c r="H23" s="7"/>
      <c r="I23" s="7"/>
      <c r="J23" s="7"/>
      <c r="K23" s="17">
        <f t="shared" si="1"/>
        <v>3.4000000000000002E-2</v>
      </c>
      <c r="L23" s="18">
        <f t="shared" si="2"/>
        <v>0.73399999999999999</v>
      </c>
      <c r="M23" s="4">
        <f t="shared" si="3"/>
        <v>40</v>
      </c>
    </row>
    <row r="24" spans="1:13" s="1" customFormat="1" ht="15.75" customHeight="1" x14ac:dyDescent="0.25">
      <c r="A24" s="24" t="s">
        <v>44</v>
      </c>
      <c r="B24" s="26" t="s">
        <v>70</v>
      </c>
      <c r="C24" s="9">
        <v>0.7</v>
      </c>
      <c r="D24" s="7"/>
      <c r="E24" s="16">
        <f t="shared" ref="E24:E32" si="10">0.034*2</f>
        <v>6.8000000000000005E-2</v>
      </c>
      <c r="F24" s="16">
        <v>3.4000000000000002E-2</v>
      </c>
      <c r="G24" s="7"/>
      <c r="H24" s="7"/>
      <c r="I24" s="7"/>
      <c r="J24" s="7"/>
      <c r="K24" s="17">
        <f t="shared" si="1"/>
        <v>0.10200000000000001</v>
      </c>
      <c r="L24" s="18">
        <f t="shared" si="2"/>
        <v>0.80199999999999994</v>
      </c>
      <c r="M24" s="4">
        <f t="shared" si="3"/>
        <v>45</v>
      </c>
    </row>
    <row r="25" spans="1:13" s="1" customFormat="1" ht="15.75" customHeight="1" x14ac:dyDescent="0.25">
      <c r="A25" s="24" t="s">
        <v>45</v>
      </c>
      <c r="B25" s="26" t="s">
        <v>71</v>
      </c>
      <c r="C25" s="9">
        <v>0.7</v>
      </c>
      <c r="D25" s="7"/>
      <c r="E25" s="16">
        <f t="shared" si="10"/>
        <v>6.8000000000000005E-2</v>
      </c>
      <c r="F25" s="16">
        <v>3.4000000000000002E-2</v>
      </c>
      <c r="G25" s="7"/>
      <c r="H25" s="7"/>
      <c r="I25" s="7"/>
      <c r="J25" s="7"/>
      <c r="K25" s="17">
        <f t="shared" si="1"/>
        <v>0.10200000000000001</v>
      </c>
      <c r="L25" s="18">
        <f t="shared" si="2"/>
        <v>0.80199999999999994</v>
      </c>
      <c r="M25" s="4">
        <f t="shared" si="3"/>
        <v>45</v>
      </c>
    </row>
    <row r="26" spans="1:13" s="1" customFormat="1" ht="15.75" customHeight="1" x14ac:dyDescent="0.25">
      <c r="A26" s="24" t="s">
        <v>46</v>
      </c>
      <c r="B26" s="26" t="s">
        <v>72</v>
      </c>
      <c r="C26" s="9">
        <v>0.7</v>
      </c>
      <c r="D26" s="7"/>
      <c r="E26" s="16">
        <f t="shared" si="10"/>
        <v>6.8000000000000005E-2</v>
      </c>
      <c r="F26" s="16">
        <v>3.4000000000000002E-2</v>
      </c>
      <c r="G26" s="7"/>
      <c r="H26" s="7"/>
      <c r="I26" s="7"/>
      <c r="J26" s="7"/>
      <c r="K26" s="17">
        <f t="shared" si="1"/>
        <v>0.10200000000000001</v>
      </c>
      <c r="L26" s="18">
        <f t="shared" si="2"/>
        <v>0.80199999999999994</v>
      </c>
      <c r="M26" s="4">
        <f t="shared" si="3"/>
        <v>45</v>
      </c>
    </row>
    <row r="27" spans="1:13" s="1" customFormat="1" ht="15.75" customHeight="1" x14ac:dyDescent="0.25">
      <c r="A27" s="24" t="s">
        <v>47</v>
      </c>
      <c r="B27" s="26" t="s">
        <v>73</v>
      </c>
      <c r="C27" s="9">
        <v>0.7</v>
      </c>
      <c r="D27" s="7"/>
      <c r="E27" s="16">
        <f t="shared" si="10"/>
        <v>6.8000000000000005E-2</v>
      </c>
      <c r="F27" s="16">
        <v>3.4000000000000002E-2</v>
      </c>
      <c r="G27" s="7"/>
      <c r="H27" s="7"/>
      <c r="I27" s="7"/>
      <c r="J27" s="7"/>
      <c r="K27" s="17">
        <f t="shared" si="1"/>
        <v>0.10200000000000001</v>
      </c>
      <c r="L27" s="18">
        <f t="shared" si="2"/>
        <v>0.80199999999999994</v>
      </c>
      <c r="M27" s="4">
        <f t="shared" si="3"/>
        <v>45</v>
      </c>
    </row>
    <row r="28" spans="1:13" s="1" customFormat="1" ht="15.75" customHeight="1" x14ac:dyDescent="0.25">
      <c r="A28" s="24" t="s">
        <v>48</v>
      </c>
      <c r="B28" s="26" t="s">
        <v>74</v>
      </c>
      <c r="C28" s="9">
        <v>0.7</v>
      </c>
      <c r="D28" s="7"/>
      <c r="E28" s="16">
        <f t="shared" si="10"/>
        <v>6.8000000000000005E-2</v>
      </c>
      <c r="F28" s="16">
        <v>3.4000000000000002E-2</v>
      </c>
      <c r="G28" s="7"/>
      <c r="H28" s="7"/>
      <c r="I28" s="16">
        <v>3.4000000000000002E-2</v>
      </c>
      <c r="J28" s="7"/>
      <c r="K28" s="17">
        <f t="shared" si="1"/>
        <v>0.13600000000000001</v>
      </c>
      <c r="L28" s="18">
        <f t="shared" si="2"/>
        <v>0.83599999999999997</v>
      </c>
      <c r="M28" s="4">
        <f t="shared" si="3"/>
        <v>45</v>
      </c>
    </row>
    <row r="29" spans="1:13" s="1" customFormat="1" ht="15.75" customHeight="1" x14ac:dyDescent="0.25">
      <c r="A29" s="24" t="s">
        <v>49</v>
      </c>
      <c r="B29" s="26" t="s">
        <v>75</v>
      </c>
      <c r="C29" s="9">
        <v>0.7</v>
      </c>
      <c r="D29" s="7"/>
      <c r="E29" s="16">
        <f t="shared" si="10"/>
        <v>6.8000000000000005E-2</v>
      </c>
      <c r="F29" s="16">
        <v>3.4000000000000002E-2</v>
      </c>
      <c r="G29" s="7"/>
      <c r="H29" s="7"/>
      <c r="I29" s="7"/>
      <c r="J29" s="7"/>
      <c r="K29" s="17">
        <f t="shared" si="1"/>
        <v>0.10200000000000001</v>
      </c>
      <c r="L29" s="18">
        <f t="shared" si="2"/>
        <v>0.80199999999999994</v>
      </c>
      <c r="M29" s="4">
        <f t="shared" si="3"/>
        <v>45</v>
      </c>
    </row>
    <row r="30" spans="1:13" s="1" customFormat="1" ht="15.75" customHeight="1" x14ac:dyDescent="0.25">
      <c r="A30" s="24" t="s">
        <v>50</v>
      </c>
      <c r="B30" s="26" t="s">
        <v>76</v>
      </c>
      <c r="C30" s="9">
        <v>0.7</v>
      </c>
      <c r="D30" s="7"/>
      <c r="E30" s="16">
        <f t="shared" si="10"/>
        <v>6.8000000000000005E-2</v>
      </c>
      <c r="F30" s="16">
        <v>3.4000000000000002E-2</v>
      </c>
      <c r="G30" s="7"/>
      <c r="H30" s="7"/>
      <c r="I30" s="7"/>
      <c r="J30" s="7"/>
      <c r="K30" s="17">
        <f t="shared" si="1"/>
        <v>0.10200000000000001</v>
      </c>
      <c r="L30" s="18">
        <f t="shared" si="2"/>
        <v>0.80199999999999994</v>
      </c>
      <c r="M30" s="4">
        <f t="shared" si="3"/>
        <v>45</v>
      </c>
    </row>
    <row r="31" spans="1:13" s="1" customFormat="1" ht="15.75" customHeight="1" x14ac:dyDescent="0.25">
      <c r="A31" s="24" t="s">
        <v>51</v>
      </c>
      <c r="B31" s="26" t="s">
        <v>77</v>
      </c>
      <c r="C31" s="9">
        <v>0.7</v>
      </c>
      <c r="D31" s="7"/>
      <c r="E31" s="16">
        <f t="shared" si="10"/>
        <v>6.8000000000000005E-2</v>
      </c>
      <c r="F31" s="16">
        <v>3.4000000000000002E-2</v>
      </c>
      <c r="G31" s="7"/>
      <c r="H31" s="7"/>
      <c r="I31" s="16">
        <v>3.4000000000000002E-2</v>
      </c>
      <c r="J31" s="7"/>
      <c r="K31" s="17">
        <f t="shared" si="1"/>
        <v>0.13600000000000001</v>
      </c>
      <c r="L31" s="18">
        <f t="shared" si="2"/>
        <v>0.83599999999999997</v>
      </c>
      <c r="M31" s="4">
        <f t="shared" si="3"/>
        <v>45</v>
      </c>
    </row>
    <row r="32" spans="1:13" ht="15.75" customHeight="1" x14ac:dyDescent="0.25">
      <c r="A32" s="24" t="s">
        <v>52</v>
      </c>
      <c r="B32" s="26" t="s">
        <v>78</v>
      </c>
      <c r="C32" s="9">
        <v>0.7</v>
      </c>
      <c r="D32" s="16"/>
      <c r="E32" s="16">
        <f t="shared" si="10"/>
        <v>6.8000000000000005E-2</v>
      </c>
      <c r="F32" s="16">
        <v>3.4000000000000002E-2</v>
      </c>
      <c r="G32" s="2"/>
      <c r="H32" s="2"/>
      <c r="I32" s="2"/>
      <c r="J32" s="2"/>
      <c r="K32" s="17">
        <f t="shared" si="1"/>
        <v>0.10200000000000001</v>
      </c>
      <c r="L32" s="18">
        <f t="shared" si="2"/>
        <v>0.80199999999999994</v>
      </c>
      <c r="M32" s="4">
        <f t="shared" si="3"/>
        <v>45</v>
      </c>
    </row>
    <row r="33" spans="1:13" ht="42" customHeight="1" x14ac:dyDescent="0.25">
      <c r="A33" s="314" t="s">
        <v>21</v>
      </c>
      <c r="B33" s="314"/>
      <c r="C33" s="314"/>
      <c r="D33" s="314"/>
      <c r="E33" s="314"/>
      <c r="F33" s="314"/>
      <c r="G33" s="314"/>
      <c r="H33" s="314"/>
      <c r="I33" s="314"/>
      <c r="J33" s="314"/>
      <c r="K33" s="314"/>
      <c r="L33" s="314"/>
      <c r="M33" s="314"/>
    </row>
    <row r="35" spans="1:13" ht="18.75" x14ac:dyDescent="0.3">
      <c r="A35" s="312" t="s">
        <v>6</v>
      </c>
      <c r="B35" s="312"/>
      <c r="C35" s="312"/>
      <c r="D35" s="312"/>
      <c r="E35" s="312"/>
      <c r="F35" s="312"/>
      <c r="G35" s="312"/>
      <c r="H35" s="312"/>
      <c r="I35" s="312"/>
      <c r="J35" s="312"/>
      <c r="K35" s="312"/>
      <c r="L35" s="312"/>
      <c r="M35" s="312"/>
    </row>
    <row r="37" spans="1:13" ht="72" customHeight="1" x14ac:dyDescent="0.25">
      <c r="A37" s="12" t="s">
        <v>7</v>
      </c>
      <c r="B37" s="334" t="s">
        <v>8</v>
      </c>
      <c r="C37" s="334"/>
      <c r="D37" s="334"/>
      <c r="E37" s="13" t="s">
        <v>9</v>
      </c>
      <c r="F37" s="13" t="s">
        <v>10</v>
      </c>
      <c r="G37" s="13" t="s">
        <v>11</v>
      </c>
      <c r="H37" s="13" t="s">
        <v>12</v>
      </c>
      <c r="I37" s="13" t="s">
        <v>13</v>
      </c>
      <c r="J37" s="335" t="s">
        <v>14</v>
      </c>
      <c r="K37" s="336"/>
      <c r="L37" s="336"/>
      <c r="M37" s="337"/>
    </row>
    <row r="38" spans="1:13" ht="64.5" customHeight="1" x14ac:dyDescent="0.25">
      <c r="A38" s="6">
        <v>1</v>
      </c>
      <c r="B38" s="330" t="s">
        <v>26</v>
      </c>
      <c r="C38" s="330"/>
      <c r="D38" s="330"/>
      <c r="E38" s="22" t="s">
        <v>86</v>
      </c>
      <c r="F38" s="22" t="s">
        <v>88</v>
      </c>
      <c r="G38" s="23">
        <v>6</v>
      </c>
      <c r="H38" s="23">
        <v>6</v>
      </c>
      <c r="I38" s="23"/>
      <c r="J38" s="338" t="s">
        <v>100</v>
      </c>
      <c r="K38" s="339"/>
      <c r="L38" s="339"/>
      <c r="M38" s="340"/>
    </row>
    <row r="39" spans="1:13" ht="63" customHeight="1" x14ac:dyDescent="0.25">
      <c r="A39" s="6">
        <v>2</v>
      </c>
      <c r="B39" s="330" t="s">
        <v>87</v>
      </c>
      <c r="C39" s="330"/>
      <c r="D39" s="330"/>
      <c r="E39" s="32">
        <v>43477</v>
      </c>
      <c r="F39" s="32">
        <v>43477</v>
      </c>
      <c r="G39" s="23">
        <v>17</v>
      </c>
      <c r="H39" s="23">
        <v>17</v>
      </c>
      <c r="I39" s="23"/>
      <c r="J39" s="341" t="s">
        <v>95</v>
      </c>
      <c r="K39" s="342"/>
      <c r="L39" s="342"/>
      <c r="M39" s="343" t="s">
        <v>15</v>
      </c>
    </row>
    <row r="40" spans="1:13" ht="79.5" customHeight="1" x14ac:dyDescent="0.25">
      <c r="A40" s="6">
        <v>3</v>
      </c>
      <c r="B40" s="330" t="s">
        <v>89</v>
      </c>
      <c r="C40" s="330"/>
      <c r="D40" s="330"/>
      <c r="E40" s="22" t="s">
        <v>23</v>
      </c>
      <c r="F40" s="22" t="s">
        <v>82</v>
      </c>
      <c r="G40" s="23">
        <v>22</v>
      </c>
      <c r="H40" s="23">
        <v>22</v>
      </c>
      <c r="I40" s="23"/>
      <c r="J40" s="341" t="s">
        <v>101</v>
      </c>
      <c r="K40" s="342"/>
      <c r="L40" s="342"/>
      <c r="M40" s="343"/>
    </row>
    <row r="41" spans="1:13" ht="39" customHeight="1" x14ac:dyDescent="0.25">
      <c r="A41" s="6">
        <v>4</v>
      </c>
      <c r="B41" s="330" t="s">
        <v>25</v>
      </c>
      <c r="C41" s="330"/>
      <c r="D41" s="330"/>
      <c r="E41" s="22" t="s">
        <v>83</v>
      </c>
      <c r="F41" s="22" t="s">
        <v>84</v>
      </c>
      <c r="G41" s="23">
        <v>3</v>
      </c>
      <c r="H41" s="23">
        <v>3</v>
      </c>
      <c r="I41" s="23"/>
      <c r="J41" s="331" t="s">
        <v>97</v>
      </c>
      <c r="K41" s="332"/>
      <c r="L41" s="332"/>
      <c r="M41" s="333"/>
    </row>
    <row r="42" spans="1:13" ht="82.5" customHeight="1" x14ac:dyDescent="0.25">
      <c r="A42" s="6">
        <v>5</v>
      </c>
      <c r="B42" s="330" t="s">
        <v>94</v>
      </c>
      <c r="C42" s="330"/>
      <c r="D42" s="330"/>
      <c r="E42" s="22" t="s">
        <v>23</v>
      </c>
      <c r="F42" s="22" t="s">
        <v>24</v>
      </c>
      <c r="G42" s="23">
        <v>5</v>
      </c>
      <c r="H42" s="23">
        <v>5</v>
      </c>
      <c r="I42" s="23"/>
      <c r="J42" s="331" t="s">
        <v>98</v>
      </c>
      <c r="K42" s="332"/>
      <c r="L42" s="332"/>
      <c r="M42" s="333"/>
    </row>
    <row r="43" spans="1:13" ht="48" customHeight="1" x14ac:dyDescent="0.25">
      <c r="A43" s="6">
        <v>6</v>
      </c>
      <c r="B43" s="330" t="s">
        <v>99</v>
      </c>
      <c r="C43" s="330"/>
      <c r="D43" s="330"/>
      <c r="E43" s="22" t="s">
        <v>85</v>
      </c>
      <c r="F43" s="23"/>
      <c r="G43" s="23">
        <v>6</v>
      </c>
      <c r="H43" s="23">
        <v>6</v>
      </c>
      <c r="I43" s="23"/>
      <c r="J43" s="331" t="s">
        <v>93</v>
      </c>
      <c r="K43" s="332"/>
      <c r="L43" s="332"/>
      <c r="M43" s="333"/>
    </row>
    <row r="44" spans="1:13" ht="33" customHeight="1" x14ac:dyDescent="0.25">
      <c r="A44" s="6">
        <v>7</v>
      </c>
      <c r="B44" s="330" t="s">
        <v>92</v>
      </c>
      <c r="C44" s="330"/>
      <c r="D44" s="330"/>
      <c r="E44" s="22"/>
      <c r="F44" s="23"/>
      <c r="G44" s="23"/>
      <c r="H44" s="23"/>
      <c r="I44" s="23"/>
      <c r="J44" s="331"/>
      <c r="K44" s="332"/>
      <c r="L44" s="332"/>
      <c r="M44" s="333"/>
    </row>
    <row r="46" spans="1:13" ht="15.75" x14ac:dyDescent="0.25">
      <c r="F46" s="328" t="s">
        <v>16</v>
      </c>
      <c r="G46" s="328"/>
      <c r="H46" s="328"/>
      <c r="I46" s="328"/>
      <c r="J46" s="328"/>
      <c r="K46" s="328"/>
      <c r="L46" s="328"/>
      <c r="M46" s="328"/>
    </row>
    <row r="47" spans="1:13" ht="15.75" x14ac:dyDescent="0.25">
      <c r="F47" s="329" t="s">
        <v>17</v>
      </c>
      <c r="G47" s="329"/>
      <c r="H47" s="329"/>
      <c r="I47" s="329"/>
      <c r="J47" s="329"/>
      <c r="K47" s="329"/>
      <c r="L47" s="329"/>
      <c r="M47" s="329"/>
    </row>
  </sheetData>
  <mergeCells count="29">
    <mergeCell ref="J37:M37"/>
    <mergeCell ref="J38:M38"/>
    <mergeCell ref="J39:M39"/>
    <mergeCell ref="J40:M40"/>
    <mergeCell ref="J41:M41"/>
    <mergeCell ref="B38:D38"/>
    <mergeCell ref="B37:D37"/>
    <mergeCell ref="B39:D39"/>
    <mergeCell ref="B40:D40"/>
    <mergeCell ref="B41:D41"/>
    <mergeCell ref="F46:M46"/>
    <mergeCell ref="F47:M47"/>
    <mergeCell ref="B42:D42"/>
    <mergeCell ref="B43:D43"/>
    <mergeCell ref="B44:D44"/>
    <mergeCell ref="J42:M42"/>
    <mergeCell ref="J43:M43"/>
    <mergeCell ref="J44:M44"/>
    <mergeCell ref="A35:M35"/>
    <mergeCell ref="A1:E1"/>
    <mergeCell ref="A33:M33"/>
    <mergeCell ref="A3:M3"/>
    <mergeCell ref="D5:K5"/>
    <mergeCell ref="A5:A6"/>
    <mergeCell ref="B5:B6"/>
    <mergeCell ref="C5:C6"/>
    <mergeCell ref="M5:M6"/>
    <mergeCell ref="A4:M4"/>
    <mergeCell ref="L5:L6"/>
  </mergeCells>
  <pageMargins left="0.32" right="0.27" top="0.36" bottom="0.42" header="0.2" footer="0.2"/>
  <pageSetup paperSize="9" scale="95"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43"/>
  <sheetViews>
    <sheetView topLeftCell="A34" zoomScale="115" zoomScaleNormal="115" workbookViewId="0">
      <selection activeCell="B35" sqref="B35"/>
    </sheetView>
  </sheetViews>
  <sheetFormatPr defaultRowHeight="15" x14ac:dyDescent="0.25"/>
  <cols>
    <col min="1" max="1" width="5.28515625" customWidth="1"/>
    <col min="2" max="2" width="21.5703125" customWidth="1"/>
    <col min="3" max="3" width="11.140625" customWidth="1"/>
    <col min="4" max="4" width="9.28515625" customWidth="1"/>
    <col min="5" max="6" width="9.5703125" customWidth="1"/>
    <col min="9" max="9" width="8.5703125" customWidth="1"/>
    <col min="10" max="10" width="9.42578125" customWidth="1"/>
    <col min="11" max="11" width="9.42578125" hidden="1" customWidth="1"/>
    <col min="12" max="12" width="8.7109375" customWidth="1"/>
    <col min="13" max="13" width="7.85546875" customWidth="1"/>
  </cols>
  <sheetData>
    <row r="1" spans="1:13" ht="47.25" customHeight="1" x14ac:dyDescent="0.25">
      <c r="A1" s="352" t="s">
        <v>148</v>
      </c>
      <c r="B1" s="352"/>
      <c r="C1" s="352"/>
      <c r="D1" s="352"/>
      <c r="E1" s="352"/>
      <c r="F1" s="5"/>
      <c r="G1" s="5"/>
      <c r="H1" s="5"/>
      <c r="I1" s="5"/>
      <c r="J1" s="5"/>
      <c r="K1" s="5"/>
      <c r="L1" s="5"/>
      <c r="M1" s="5"/>
    </row>
    <row r="2" spans="1:13" ht="9" customHeight="1" x14ac:dyDescent="0.25">
      <c r="A2" s="3"/>
      <c r="B2" s="3"/>
      <c r="C2" s="3"/>
      <c r="D2" s="5"/>
      <c r="E2" s="5"/>
      <c r="F2" s="5"/>
      <c r="G2" s="5"/>
      <c r="H2" s="5"/>
      <c r="I2" s="5"/>
      <c r="J2" s="5"/>
      <c r="K2" s="5"/>
      <c r="L2" s="5"/>
      <c r="M2" s="5"/>
    </row>
    <row r="3" spans="1:13" ht="20.25" x14ac:dyDescent="0.3">
      <c r="A3" s="353" t="s">
        <v>102</v>
      </c>
      <c r="B3" s="353"/>
      <c r="C3" s="353"/>
      <c r="D3" s="353"/>
      <c r="E3" s="353"/>
      <c r="F3" s="353"/>
      <c r="G3" s="353"/>
      <c r="H3" s="353"/>
      <c r="I3" s="353"/>
      <c r="J3" s="353"/>
      <c r="K3" s="353"/>
      <c r="L3" s="353"/>
      <c r="M3" s="353"/>
    </row>
    <row r="4" spans="1:13" ht="12.75" customHeight="1" x14ac:dyDescent="0.3">
      <c r="A4" s="325"/>
      <c r="B4" s="325"/>
      <c r="C4" s="325"/>
      <c r="D4" s="325"/>
      <c r="E4" s="325"/>
      <c r="F4" s="325"/>
      <c r="G4" s="325"/>
      <c r="H4" s="325"/>
      <c r="I4" s="325"/>
      <c r="J4" s="325"/>
      <c r="K4" s="325"/>
      <c r="L4" s="325"/>
      <c r="M4" s="325"/>
    </row>
    <row r="5" spans="1:13" s="1" customFormat="1" ht="16.5" x14ac:dyDescent="0.25">
      <c r="A5" s="319" t="s">
        <v>0</v>
      </c>
      <c r="B5" s="319" t="s">
        <v>1</v>
      </c>
      <c r="C5" s="354" t="s">
        <v>18</v>
      </c>
      <c r="D5" s="316" t="s">
        <v>2</v>
      </c>
      <c r="E5" s="317"/>
      <c r="F5" s="317"/>
      <c r="G5" s="317"/>
      <c r="H5" s="317"/>
      <c r="I5" s="317"/>
      <c r="J5" s="318"/>
      <c r="K5" s="47"/>
      <c r="L5" s="326" t="s">
        <v>4</v>
      </c>
      <c r="M5" s="323" t="s">
        <v>5</v>
      </c>
    </row>
    <row r="6" spans="1:13" s="1" customFormat="1" ht="47.25" x14ac:dyDescent="0.25">
      <c r="A6" s="320"/>
      <c r="B6" s="320"/>
      <c r="C6" s="355"/>
      <c r="D6" s="7" t="s">
        <v>103</v>
      </c>
      <c r="E6" s="7" t="s">
        <v>104</v>
      </c>
      <c r="F6" s="8" t="s">
        <v>105</v>
      </c>
      <c r="G6" s="8" t="s">
        <v>106</v>
      </c>
      <c r="H6" s="8" t="s">
        <v>107</v>
      </c>
      <c r="I6" s="8" t="s">
        <v>108</v>
      </c>
      <c r="J6" s="15" t="s">
        <v>109</v>
      </c>
      <c r="K6" s="48"/>
      <c r="L6" s="327"/>
      <c r="M6" s="324"/>
    </row>
    <row r="7" spans="1:13" ht="16.5" x14ac:dyDescent="0.25">
      <c r="A7" s="2">
        <v>1</v>
      </c>
      <c r="B7" s="40" t="s">
        <v>110</v>
      </c>
      <c r="C7" s="9">
        <v>0.7</v>
      </c>
      <c r="D7" s="41"/>
      <c r="E7" s="41">
        <v>0.05</v>
      </c>
      <c r="F7" s="41">
        <v>0.05</v>
      </c>
      <c r="G7" s="17"/>
      <c r="H7" s="41">
        <v>0.05</v>
      </c>
      <c r="I7" s="41"/>
      <c r="J7" s="17">
        <f>D7+E7+F7+G7+H7+I7</f>
        <v>0.15000000000000002</v>
      </c>
      <c r="K7" s="17"/>
      <c r="L7" s="18">
        <f t="shared" ref="L7:L25" si="0">C7+J7</f>
        <v>0.85</v>
      </c>
      <c r="M7" s="4">
        <f>IF(L7&gt;=90%,50,IF(AND(80%&lt;=L7,L7&lt;90%),45,IF(AND(70%&lt;=L7,L7&lt;80%),40,IF(AND(60%&lt;=L7,L7&lt;70%),30,IF(AND(50%&lt;=L7,L7&lt;60%),25,IF(L7&lt;50%,0,""))))))</f>
        <v>45</v>
      </c>
    </row>
    <row r="8" spans="1:13" ht="16.5" x14ac:dyDescent="0.25">
      <c r="A8" s="2">
        <v>2</v>
      </c>
      <c r="B8" s="40" t="s">
        <v>111</v>
      </c>
      <c r="C8" s="9">
        <v>0.7</v>
      </c>
      <c r="D8" s="41">
        <v>0.05</v>
      </c>
      <c r="E8" s="41">
        <v>0.05</v>
      </c>
      <c r="F8" s="41">
        <v>0.05</v>
      </c>
      <c r="G8" s="41"/>
      <c r="H8" s="41"/>
      <c r="I8" s="41"/>
      <c r="J8" s="17">
        <f>D8+E8+F8+G8+H8+I8</f>
        <v>0.15000000000000002</v>
      </c>
      <c r="K8" s="17"/>
      <c r="L8" s="18">
        <f t="shared" si="0"/>
        <v>0.85</v>
      </c>
      <c r="M8" s="4">
        <f t="shared" ref="M8:M25" si="1">IF(L8&gt;=90%,50,IF(AND(80%&lt;=L8,L8&lt;90%),45,IF(AND(70%&lt;=L8,L8&lt;80%),40,IF(AND(60%&lt;=L8,L8&lt;70%),30,IF(AND(50%&lt;=L8,L8&lt;60%),25,IF(L8&lt;50%,0,""))))))</f>
        <v>45</v>
      </c>
    </row>
    <row r="9" spans="1:13" ht="16.5" x14ac:dyDescent="0.25">
      <c r="A9" s="2">
        <v>3</v>
      </c>
      <c r="B9" s="40" t="s">
        <v>112</v>
      </c>
      <c r="C9" s="9">
        <v>0.7</v>
      </c>
      <c r="D9" s="41"/>
      <c r="E9" s="41">
        <v>0.05</v>
      </c>
      <c r="F9" s="41">
        <v>0.05</v>
      </c>
      <c r="G9" s="41">
        <v>0.05</v>
      </c>
      <c r="H9" s="41"/>
      <c r="I9" s="41"/>
      <c r="J9" s="17">
        <f t="shared" ref="J9:J25" si="2">D9+E9+F9+G9+H9+I9</f>
        <v>0.15000000000000002</v>
      </c>
      <c r="K9" s="17"/>
      <c r="L9" s="18">
        <f t="shared" si="0"/>
        <v>0.85</v>
      </c>
      <c r="M9" s="4">
        <f t="shared" si="1"/>
        <v>45</v>
      </c>
    </row>
    <row r="10" spans="1:13" ht="16.5" x14ac:dyDescent="0.25">
      <c r="A10" s="2">
        <v>4</v>
      </c>
      <c r="B10" s="40" t="s">
        <v>113</v>
      </c>
      <c r="C10" s="9">
        <v>0.7</v>
      </c>
      <c r="D10" s="41"/>
      <c r="E10" s="41">
        <v>0.05</v>
      </c>
      <c r="F10" s="41"/>
      <c r="G10" s="41"/>
      <c r="H10" s="41"/>
      <c r="I10" s="41"/>
      <c r="J10" s="17">
        <f t="shared" si="2"/>
        <v>0.05</v>
      </c>
      <c r="K10" s="17"/>
      <c r="L10" s="18">
        <f t="shared" si="0"/>
        <v>0.75</v>
      </c>
      <c r="M10" s="4">
        <f t="shared" si="1"/>
        <v>40</v>
      </c>
    </row>
    <row r="11" spans="1:13" ht="16.5" x14ac:dyDescent="0.25">
      <c r="A11" s="2">
        <v>5</v>
      </c>
      <c r="B11" s="40" t="s">
        <v>114</v>
      </c>
      <c r="C11" s="9">
        <v>0.7</v>
      </c>
      <c r="D11" s="41"/>
      <c r="E11" s="41">
        <v>0.05</v>
      </c>
      <c r="F11" s="41"/>
      <c r="G11" s="41"/>
      <c r="H11" s="41"/>
      <c r="I11" s="41"/>
      <c r="J11" s="17">
        <f t="shared" si="2"/>
        <v>0.05</v>
      </c>
      <c r="K11" s="17"/>
      <c r="L11" s="18">
        <f t="shared" si="0"/>
        <v>0.75</v>
      </c>
      <c r="M11" s="4">
        <f t="shared" si="1"/>
        <v>40</v>
      </c>
    </row>
    <row r="12" spans="1:13" ht="16.5" x14ac:dyDescent="0.25">
      <c r="A12" s="2">
        <v>6</v>
      </c>
      <c r="B12" s="40" t="s">
        <v>115</v>
      </c>
      <c r="C12" s="9">
        <v>0.7</v>
      </c>
      <c r="D12" s="41"/>
      <c r="E12" s="41">
        <v>0.05</v>
      </c>
      <c r="F12" s="41"/>
      <c r="G12" s="41"/>
      <c r="H12" s="41"/>
      <c r="I12" s="41"/>
      <c r="J12" s="17">
        <f t="shared" si="2"/>
        <v>0.05</v>
      </c>
      <c r="K12" s="17"/>
      <c r="L12" s="18">
        <f t="shared" si="0"/>
        <v>0.75</v>
      </c>
      <c r="M12" s="4">
        <f t="shared" si="1"/>
        <v>40</v>
      </c>
    </row>
    <row r="13" spans="1:13" ht="16.5" x14ac:dyDescent="0.25">
      <c r="A13" s="2">
        <v>7</v>
      </c>
      <c r="B13" s="40" t="s">
        <v>116</v>
      </c>
      <c r="C13" s="9">
        <v>0.7</v>
      </c>
      <c r="D13" s="41"/>
      <c r="E13" s="41">
        <v>0.05</v>
      </c>
      <c r="F13" s="41"/>
      <c r="G13" s="41"/>
      <c r="H13" s="41"/>
      <c r="I13" s="41"/>
      <c r="J13" s="17">
        <f t="shared" si="2"/>
        <v>0.05</v>
      </c>
      <c r="K13" s="17"/>
      <c r="L13" s="18">
        <f t="shared" si="0"/>
        <v>0.75</v>
      </c>
      <c r="M13" s="4">
        <f t="shared" si="1"/>
        <v>40</v>
      </c>
    </row>
    <row r="14" spans="1:13" ht="16.5" x14ac:dyDescent="0.25">
      <c r="A14" s="2">
        <v>8</v>
      </c>
      <c r="B14" s="40" t="s">
        <v>117</v>
      </c>
      <c r="C14" s="9">
        <v>0.7</v>
      </c>
      <c r="D14" s="41"/>
      <c r="E14" s="41">
        <v>0.05</v>
      </c>
      <c r="F14" s="41">
        <v>0.05</v>
      </c>
      <c r="G14" s="41"/>
      <c r="H14" s="41">
        <v>0.05</v>
      </c>
      <c r="I14" s="41"/>
      <c r="J14" s="17">
        <f t="shared" si="2"/>
        <v>0.15000000000000002</v>
      </c>
      <c r="K14" s="17"/>
      <c r="L14" s="18">
        <f t="shared" si="0"/>
        <v>0.85</v>
      </c>
      <c r="M14" s="4">
        <f t="shared" si="1"/>
        <v>45</v>
      </c>
    </row>
    <row r="15" spans="1:13" ht="16.5" x14ac:dyDescent="0.25">
      <c r="A15" s="2">
        <v>9</v>
      </c>
      <c r="B15" s="40" t="s">
        <v>118</v>
      </c>
      <c r="C15" s="9">
        <v>0.7</v>
      </c>
      <c r="D15" s="41">
        <v>0.05</v>
      </c>
      <c r="E15" s="41">
        <v>0.05</v>
      </c>
      <c r="F15" s="41">
        <v>0.05</v>
      </c>
      <c r="G15" s="41"/>
      <c r="H15" s="41"/>
      <c r="I15" s="41"/>
      <c r="J15" s="17">
        <f t="shared" si="2"/>
        <v>0.15000000000000002</v>
      </c>
      <c r="K15" s="17"/>
      <c r="L15" s="18">
        <f t="shared" si="0"/>
        <v>0.85</v>
      </c>
      <c r="M15" s="4">
        <f t="shared" si="1"/>
        <v>45</v>
      </c>
    </row>
    <row r="16" spans="1:13" ht="18" customHeight="1" x14ac:dyDescent="0.25">
      <c r="A16" s="2">
        <v>10</v>
      </c>
      <c r="B16" s="40" t="s">
        <v>119</v>
      </c>
      <c r="C16" s="9">
        <v>0.7</v>
      </c>
      <c r="D16" s="41"/>
      <c r="E16" s="41">
        <v>0.05</v>
      </c>
      <c r="F16" s="41"/>
      <c r="G16" s="41"/>
      <c r="H16" s="41"/>
      <c r="I16" s="41"/>
      <c r="J16" s="17">
        <f t="shared" si="2"/>
        <v>0.05</v>
      </c>
      <c r="K16" s="17"/>
      <c r="L16" s="18">
        <f t="shared" si="0"/>
        <v>0.75</v>
      </c>
      <c r="M16" s="4">
        <f t="shared" si="1"/>
        <v>40</v>
      </c>
    </row>
    <row r="17" spans="1:14" ht="18" customHeight="1" x14ac:dyDescent="0.25">
      <c r="A17" s="2">
        <v>11</v>
      </c>
      <c r="B17" s="40" t="s">
        <v>120</v>
      </c>
      <c r="C17" s="9">
        <v>0.7</v>
      </c>
      <c r="D17" s="41"/>
      <c r="E17" s="41">
        <v>0.05</v>
      </c>
      <c r="F17" s="41">
        <v>0.05</v>
      </c>
      <c r="G17" s="41"/>
      <c r="H17" s="41">
        <v>0.05</v>
      </c>
      <c r="I17" s="41"/>
      <c r="J17" s="17">
        <f t="shared" si="2"/>
        <v>0.15000000000000002</v>
      </c>
      <c r="K17" s="17"/>
      <c r="L17" s="18">
        <f t="shared" si="0"/>
        <v>0.85</v>
      </c>
      <c r="M17" s="4">
        <f>IF(L17&gt;=90%,50,IF(AND(80%&lt;=L17,L17&lt;90%),45,IF(AND(70%&lt;=L17,L17&lt;80%),40,IF(AND(60%&lt;=L17,L17&lt;70%),30,IF(AND(50%&lt;=L17,L17&lt;60%),25,IF(L17&lt;50%,0,""))))))</f>
        <v>45</v>
      </c>
    </row>
    <row r="18" spans="1:14" ht="18" customHeight="1" x14ac:dyDescent="0.25">
      <c r="A18" s="2">
        <v>12</v>
      </c>
      <c r="B18" s="40" t="s">
        <v>121</v>
      </c>
      <c r="C18" s="9">
        <v>0.7</v>
      </c>
      <c r="D18" s="41"/>
      <c r="E18" s="41">
        <v>0.05</v>
      </c>
      <c r="F18" s="41"/>
      <c r="G18" s="41"/>
      <c r="H18" s="41"/>
      <c r="I18" s="41"/>
      <c r="J18" s="17">
        <f t="shared" si="2"/>
        <v>0.05</v>
      </c>
      <c r="K18" s="17"/>
      <c r="L18" s="18">
        <f t="shared" si="0"/>
        <v>0.75</v>
      </c>
      <c r="M18" s="4">
        <f t="shared" si="1"/>
        <v>40</v>
      </c>
    </row>
    <row r="19" spans="1:14" ht="18" customHeight="1" x14ac:dyDescent="0.25">
      <c r="A19" s="2">
        <v>13</v>
      </c>
      <c r="B19" s="40" t="s">
        <v>122</v>
      </c>
      <c r="C19" s="9">
        <v>0.7</v>
      </c>
      <c r="D19" s="41"/>
      <c r="E19" s="41">
        <v>0.05</v>
      </c>
      <c r="F19" s="41"/>
      <c r="G19" s="41"/>
      <c r="H19" s="41"/>
      <c r="I19" s="41"/>
      <c r="J19" s="17">
        <f t="shared" si="2"/>
        <v>0.05</v>
      </c>
      <c r="K19" s="17"/>
      <c r="L19" s="18">
        <f t="shared" si="0"/>
        <v>0.75</v>
      </c>
      <c r="M19" s="4">
        <f t="shared" si="1"/>
        <v>40</v>
      </c>
    </row>
    <row r="20" spans="1:14" ht="18" customHeight="1" x14ac:dyDescent="0.25">
      <c r="A20" s="2">
        <v>14</v>
      </c>
      <c r="B20" s="40" t="s">
        <v>123</v>
      </c>
      <c r="C20" s="9">
        <v>0.7</v>
      </c>
      <c r="D20" s="41"/>
      <c r="E20" s="41">
        <v>0.05</v>
      </c>
      <c r="F20" s="41"/>
      <c r="G20" s="41">
        <v>0.05</v>
      </c>
      <c r="H20" s="41"/>
      <c r="I20" s="41">
        <v>0.05</v>
      </c>
      <c r="J20" s="17">
        <f t="shared" si="2"/>
        <v>0.15000000000000002</v>
      </c>
      <c r="K20" s="17"/>
      <c r="L20" s="18">
        <f t="shared" si="0"/>
        <v>0.85</v>
      </c>
      <c r="M20" s="4">
        <f t="shared" si="1"/>
        <v>45</v>
      </c>
    </row>
    <row r="21" spans="1:14" ht="18" customHeight="1" x14ac:dyDescent="0.25">
      <c r="A21" s="2">
        <v>15</v>
      </c>
      <c r="B21" s="40" t="s">
        <v>124</v>
      </c>
      <c r="C21" s="9">
        <v>0.7</v>
      </c>
      <c r="D21" s="41"/>
      <c r="E21" s="41">
        <v>0.05</v>
      </c>
      <c r="F21" s="41"/>
      <c r="G21" s="41"/>
      <c r="H21" s="41"/>
      <c r="I21" s="41"/>
      <c r="J21" s="17">
        <f t="shared" si="2"/>
        <v>0.05</v>
      </c>
      <c r="K21" s="17"/>
      <c r="L21" s="18">
        <f t="shared" si="0"/>
        <v>0.75</v>
      </c>
      <c r="M21" s="4">
        <f t="shared" si="1"/>
        <v>40</v>
      </c>
    </row>
    <row r="22" spans="1:14" ht="15.75" customHeight="1" x14ac:dyDescent="0.25">
      <c r="A22" s="2">
        <v>16</v>
      </c>
      <c r="B22" s="40" t="s">
        <v>125</v>
      </c>
      <c r="C22" s="9">
        <v>0.7</v>
      </c>
      <c r="D22" s="41"/>
      <c r="E22" s="41">
        <v>0.05</v>
      </c>
      <c r="F22" s="41"/>
      <c r="G22" s="41">
        <v>0.05</v>
      </c>
      <c r="H22" s="41"/>
      <c r="I22" s="41">
        <v>0.05</v>
      </c>
      <c r="J22" s="17">
        <f t="shared" si="2"/>
        <v>0.15000000000000002</v>
      </c>
      <c r="K22" s="17"/>
      <c r="L22" s="18">
        <f t="shared" si="0"/>
        <v>0.85</v>
      </c>
      <c r="M22" s="4">
        <f t="shared" si="1"/>
        <v>45</v>
      </c>
    </row>
    <row r="23" spans="1:14" s="42" customFormat="1" ht="32.25" customHeight="1" x14ac:dyDescent="0.25">
      <c r="A23" s="2">
        <v>17</v>
      </c>
      <c r="B23" s="40" t="s">
        <v>126</v>
      </c>
      <c r="C23" s="9">
        <v>0.7</v>
      </c>
      <c r="D23" s="41"/>
      <c r="E23" s="41">
        <v>0.05</v>
      </c>
      <c r="F23" s="349" t="s">
        <v>127</v>
      </c>
      <c r="G23" s="350"/>
      <c r="H23" s="350"/>
      <c r="I23" s="351"/>
      <c r="J23" s="17">
        <v>0.15</v>
      </c>
      <c r="K23" s="17"/>
      <c r="L23" s="18">
        <f t="shared" si="0"/>
        <v>0.85</v>
      </c>
      <c r="M23" s="4">
        <f t="shared" si="1"/>
        <v>45</v>
      </c>
    </row>
    <row r="24" spans="1:14" ht="19.5" customHeight="1" x14ac:dyDescent="0.25">
      <c r="A24" s="2">
        <v>18</v>
      </c>
      <c r="B24" s="40" t="s">
        <v>128</v>
      </c>
      <c r="C24" s="9">
        <v>0.7</v>
      </c>
      <c r="D24" s="41"/>
      <c r="E24" s="41">
        <v>0.05</v>
      </c>
      <c r="F24" s="41"/>
      <c r="G24" s="41"/>
      <c r="H24" s="41"/>
      <c r="I24" s="41"/>
      <c r="J24" s="17">
        <f t="shared" si="2"/>
        <v>0.05</v>
      </c>
      <c r="K24" s="17"/>
      <c r="L24" s="18">
        <f t="shared" si="0"/>
        <v>0.75</v>
      </c>
      <c r="M24" s="4">
        <f t="shared" si="1"/>
        <v>40</v>
      </c>
    </row>
    <row r="25" spans="1:14" ht="19.5" customHeight="1" x14ac:dyDescent="0.25">
      <c r="A25" s="2">
        <v>19</v>
      </c>
      <c r="B25" s="40" t="s">
        <v>129</v>
      </c>
      <c r="C25" s="9">
        <v>0.7</v>
      </c>
      <c r="D25" s="41"/>
      <c r="E25" s="41">
        <v>0.05</v>
      </c>
      <c r="F25" s="41"/>
      <c r="G25" s="41"/>
      <c r="H25" s="41"/>
      <c r="I25" s="41"/>
      <c r="J25" s="17">
        <f t="shared" si="2"/>
        <v>0.05</v>
      </c>
      <c r="K25" s="17"/>
      <c r="L25" s="18">
        <f t="shared" si="0"/>
        <v>0.75</v>
      </c>
      <c r="M25" s="4">
        <f t="shared" si="1"/>
        <v>40</v>
      </c>
    </row>
    <row r="26" spans="1:14" ht="42" customHeight="1" x14ac:dyDescent="0.25">
      <c r="A26" s="314" t="s">
        <v>130</v>
      </c>
      <c r="B26" s="314"/>
      <c r="C26" s="314"/>
      <c r="D26" s="314"/>
      <c r="E26" s="314"/>
      <c r="F26" s="314"/>
      <c r="G26" s="314"/>
      <c r="H26" s="314"/>
      <c r="I26" s="314"/>
      <c r="J26" s="314"/>
      <c r="K26" s="314"/>
      <c r="L26" s="314"/>
      <c r="M26" s="314"/>
    </row>
    <row r="27" spans="1:14" ht="12" customHeight="1" x14ac:dyDescent="0.25"/>
    <row r="28" spans="1:14" ht="21.75" customHeight="1" x14ac:dyDescent="0.3">
      <c r="A28" s="312" t="s">
        <v>6</v>
      </c>
      <c r="B28" s="312"/>
      <c r="C28" s="312"/>
      <c r="D28" s="312"/>
      <c r="E28" s="312"/>
      <c r="F28" s="312"/>
      <c r="G28" s="312"/>
      <c r="H28" s="312"/>
      <c r="I28" s="312"/>
      <c r="J28" s="312"/>
      <c r="K28" s="312"/>
      <c r="L28" s="312"/>
      <c r="M28" s="312"/>
    </row>
    <row r="30" spans="1:14" ht="47.25" customHeight="1" x14ac:dyDescent="0.25">
      <c r="A30" s="33" t="s">
        <v>7</v>
      </c>
      <c r="B30" s="33" t="s">
        <v>8</v>
      </c>
      <c r="C30" s="13" t="s">
        <v>9</v>
      </c>
      <c r="D30" s="335" t="s">
        <v>10</v>
      </c>
      <c r="E30" s="337"/>
      <c r="F30" s="335" t="s">
        <v>11</v>
      </c>
      <c r="G30" s="337"/>
      <c r="H30" s="335" t="s">
        <v>12</v>
      </c>
      <c r="I30" s="337"/>
      <c r="J30" s="335" t="s">
        <v>13</v>
      </c>
      <c r="K30" s="336"/>
      <c r="L30" s="337"/>
      <c r="M30" s="13" t="s">
        <v>14</v>
      </c>
    </row>
    <row r="31" spans="1:14" ht="97.5" customHeight="1" x14ac:dyDescent="0.25">
      <c r="A31" s="6">
        <v>1</v>
      </c>
      <c r="B31" s="43" t="s">
        <v>131</v>
      </c>
      <c r="C31" s="32">
        <v>43444</v>
      </c>
      <c r="D31" s="347" t="s">
        <v>132</v>
      </c>
      <c r="E31" s="345"/>
      <c r="F31" s="346" t="s">
        <v>133</v>
      </c>
      <c r="G31" s="333"/>
      <c r="H31" s="346" t="s">
        <v>133</v>
      </c>
      <c r="I31" s="333"/>
      <c r="J31" s="347"/>
      <c r="K31" s="348"/>
      <c r="L31" s="345"/>
      <c r="M31" s="45" t="s">
        <v>134</v>
      </c>
      <c r="N31" s="46"/>
    </row>
    <row r="32" spans="1:14" ht="66" customHeight="1" x14ac:dyDescent="0.25">
      <c r="A32" s="6">
        <v>2</v>
      </c>
      <c r="B32" s="43" t="s">
        <v>135</v>
      </c>
      <c r="C32" s="32">
        <v>43477</v>
      </c>
      <c r="D32" s="347" t="s">
        <v>136</v>
      </c>
      <c r="E32" s="345"/>
      <c r="F32" s="346" t="s">
        <v>137</v>
      </c>
      <c r="G32" s="333"/>
      <c r="H32" s="346" t="s">
        <v>137</v>
      </c>
      <c r="I32" s="333"/>
      <c r="J32" s="347"/>
      <c r="K32" s="348"/>
      <c r="L32" s="345"/>
      <c r="M32" s="45" t="s">
        <v>134</v>
      </c>
      <c r="N32" s="46"/>
    </row>
    <row r="33" spans="1:13" ht="70.5" customHeight="1" x14ac:dyDescent="0.25">
      <c r="A33" s="6">
        <v>3</v>
      </c>
      <c r="B33" s="43" t="s">
        <v>138</v>
      </c>
      <c r="C33" s="32">
        <v>43496</v>
      </c>
      <c r="D33" s="344">
        <v>43522</v>
      </c>
      <c r="E33" s="345"/>
      <c r="F33" s="346" t="s">
        <v>139</v>
      </c>
      <c r="G33" s="333"/>
      <c r="H33" s="346" t="s">
        <v>139</v>
      </c>
      <c r="I33" s="333"/>
      <c r="J33" s="347"/>
      <c r="K33" s="348"/>
      <c r="L33" s="345"/>
      <c r="M33" s="45" t="s">
        <v>15</v>
      </c>
    </row>
    <row r="34" spans="1:13" ht="74.25" customHeight="1" x14ac:dyDescent="0.25">
      <c r="A34" s="6">
        <v>4</v>
      </c>
      <c r="B34" s="43" t="s">
        <v>140</v>
      </c>
      <c r="C34" s="32">
        <v>43485</v>
      </c>
      <c r="D34" s="344">
        <v>43514</v>
      </c>
      <c r="E34" s="345"/>
      <c r="F34" s="346" t="s">
        <v>141</v>
      </c>
      <c r="G34" s="333"/>
      <c r="H34" s="346" t="s">
        <v>141</v>
      </c>
      <c r="I34" s="333"/>
      <c r="J34" s="347"/>
      <c r="K34" s="348"/>
      <c r="L34" s="345"/>
      <c r="M34" s="45" t="s">
        <v>15</v>
      </c>
    </row>
    <row r="35" spans="1:13" ht="96.75" customHeight="1" x14ac:dyDescent="0.25">
      <c r="A35" s="6">
        <v>5</v>
      </c>
      <c r="B35" s="43" t="s">
        <v>142</v>
      </c>
      <c r="C35" s="32">
        <v>43531</v>
      </c>
      <c r="D35" s="344">
        <v>43544</v>
      </c>
      <c r="E35" s="345"/>
      <c r="F35" s="346" t="s">
        <v>143</v>
      </c>
      <c r="G35" s="333"/>
      <c r="H35" s="346" t="s">
        <v>143</v>
      </c>
      <c r="I35" s="333"/>
      <c r="J35" s="347"/>
      <c r="K35" s="348"/>
      <c r="L35" s="345"/>
      <c r="M35" s="45" t="s">
        <v>134</v>
      </c>
    </row>
    <row r="36" spans="1:13" ht="101.25" customHeight="1" x14ac:dyDescent="0.25">
      <c r="A36" s="6">
        <v>6</v>
      </c>
      <c r="B36" s="43" t="s">
        <v>144</v>
      </c>
      <c r="C36" s="32">
        <v>43532</v>
      </c>
      <c r="D36" s="344">
        <v>43532</v>
      </c>
      <c r="E36" s="345"/>
      <c r="F36" s="346" t="s">
        <v>145</v>
      </c>
      <c r="G36" s="333"/>
      <c r="H36" s="346" t="s">
        <v>145</v>
      </c>
      <c r="I36" s="333"/>
      <c r="J36" s="347"/>
      <c r="K36" s="348"/>
      <c r="L36" s="345"/>
      <c r="M36" s="45" t="s">
        <v>146</v>
      </c>
    </row>
    <row r="37" spans="1:13" ht="10.5" customHeight="1" x14ac:dyDescent="0.25"/>
    <row r="38" spans="1:13" ht="20.25" customHeight="1" x14ac:dyDescent="0.25">
      <c r="F38" s="328" t="s">
        <v>147</v>
      </c>
      <c r="G38" s="328"/>
      <c r="H38" s="328"/>
      <c r="I38" s="328"/>
      <c r="J38" s="328"/>
      <c r="K38" s="328"/>
      <c r="L38" s="328"/>
      <c r="M38" s="328"/>
    </row>
    <row r="39" spans="1:13" ht="18" customHeight="1" x14ac:dyDescent="0.25">
      <c r="F39" s="329" t="s">
        <v>17</v>
      </c>
      <c r="G39" s="329"/>
      <c r="H39" s="329"/>
      <c r="I39" s="329"/>
      <c r="J39" s="329"/>
      <c r="K39" s="329"/>
      <c r="L39" s="329"/>
      <c r="M39" s="329"/>
    </row>
    <row r="40" spans="1:13" ht="29.25" customHeight="1" x14ac:dyDescent="0.25"/>
    <row r="41" spans="1:13" ht="29.25" customHeight="1" x14ac:dyDescent="0.25"/>
    <row r="42" spans="1:13" ht="29.25" customHeight="1" x14ac:dyDescent="0.25">
      <c r="F42" s="329" t="s">
        <v>110</v>
      </c>
      <c r="G42" s="329"/>
      <c r="H42" s="329"/>
      <c r="I42" s="329"/>
      <c r="J42" s="329"/>
      <c r="K42" s="329"/>
      <c r="L42" s="329"/>
      <c r="M42" s="329"/>
    </row>
    <row r="43" spans="1:13" ht="29.25" customHeight="1" x14ac:dyDescent="0.25"/>
  </sheetData>
  <mergeCells count="43">
    <mergeCell ref="A1:E1"/>
    <mergeCell ref="A3:M3"/>
    <mergeCell ref="A4:M4"/>
    <mergeCell ref="A5:A6"/>
    <mergeCell ref="B5:B6"/>
    <mergeCell ref="C5:C6"/>
    <mergeCell ref="D5:J5"/>
    <mergeCell ref="L5:L6"/>
    <mergeCell ref="M5:M6"/>
    <mergeCell ref="F23:I23"/>
    <mergeCell ref="A26:M26"/>
    <mergeCell ref="A28:M28"/>
    <mergeCell ref="D30:E30"/>
    <mergeCell ref="F30:G30"/>
    <mergeCell ref="H30:I30"/>
    <mergeCell ref="J30:L30"/>
    <mergeCell ref="D31:E31"/>
    <mergeCell ref="F31:G31"/>
    <mergeCell ref="H31:I31"/>
    <mergeCell ref="J31:L31"/>
    <mergeCell ref="D32:E32"/>
    <mergeCell ref="F32:G32"/>
    <mergeCell ref="H32:I32"/>
    <mergeCell ref="J32:L32"/>
    <mergeCell ref="D33:E33"/>
    <mergeCell ref="F33:G33"/>
    <mergeCell ref="H33:I33"/>
    <mergeCell ref="J33:L33"/>
    <mergeCell ref="D34:E34"/>
    <mergeCell ref="F34:G34"/>
    <mergeCell ref="H34:I34"/>
    <mergeCell ref="J34:L34"/>
    <mergeCell ref="F38:M38"/>
    <mergeCell ref="F39:M39"/>
    <mergeCell ref="F42:M42"/>
    <mergeCell ref="D35:E35"/>
    <mergeCell ref="F35:G35"/>
    <mergeCell ref="H35:I35"/>
    <mergeCell ref="J35:L35"/>
    <mergeCell ref="D36:E36"/>
    <mergeCell ref="F36:G36"/>
    <mergeCell ref="H36:I36"/>
    <mergeCell ref="J36:L36"/>
  </mergeCells>
  <printOptions horizontalCentered="1"/>
  <pageMargins left="0.7" right="0.7" top="0.75" bottom="0.75" header="0.3" footer="0.3"/>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N31"/>
  <sheetViews>
    <sheetView topLeftCell="A19" zoomScale="130" zoomScaleNormal="130" workbookViewId="0">
      <selection activeCell="D22" sqref="D22:E22"/>
    </sheetView>
  </sheetViews>
  <sheetFormatPr defaultRowHeight="15" x14ac:dyDescent="0.25"/>
  <cols>
    <col min="1" max="1" width="5.28515625" customWidth="1"/>
    <col min="2" max="2" width="20.5703125" customWidth="1"/>
    <col min="3" max="3" width="10.7109375" customWidth="1"/>
    <col min="4" max="4" width="7.28515625" customWidth="1"/>
    <col min="5" max="6" width="8.5703125" customWidth="1"/>
    <col min="7" max="7" width="8.140625" customWidth="1"/>
    <col min="8" max="8" width="7.42578125" customWidth="1"/>
    <col min="9" max="9" width="9" customWidth="1"/>
    <col min="10" max="10" width="8.85546875" customWidth="1"/>
  </cols>
  <sheetData>
    <row r="1" spans="1:14" ht="50.25" customHeight="1" x14ac:dyDescent="0.25">
      <c r="A1" s="352" t="s">
        <v>152</v>
      </c>
      <c r="B1" s="352"/>
      <c r="C1" s="352"/>
      <c r="D1" s="352"/>
      <c r="E1" s="352"/>
      <c r="F1" s="5"/>
      <c r="G1" s="5"/>
      <c r="H1" s="5"/>
      <c r="I1" s="5"/>
      <c r="J1" s="5"/>
      <c r="K1" s="5"/>
    </row>
    <row r="2" spans="1:14" x14ac:dyDescent="0.25">
      <c r="A2" s="3"/>
      <c r="B2" s="3"/>
      <c r="C2" s="3"/>
      <c r="D2" s="5"/>
      <c r="E2" s="5"/>
      <c r="F2" s="5"/>
      <c r="G2" s="5"/>
      <c r="H2" s="5"/>
      <c r="I2" s="5"/>
      <c r="J2" s="5"/>
      <c r="K2" s="5"/>
    </row>
    <row r="3" spans="1:14" ht="20.25" x14ac:dyDescent="0.3">
      <c r="A3" s="353" t="s">
        <v>102</v>
      </c>
      <c r="B3" s="353"/>
      <c r="C3" s="353"/>
      <c r="D3" s="353"/>
      <c r="E3" s="353"/>
      <c r="F3" s="353"/>
      <c r="G3" s="353"/>
      <c r="H3" s="353"/>
      <c r="I3" s="353"/>
      <c r="J3" s="353"/>
      <c r="K3" s="353"/>
      <c r="M3" s="54"/>
      <c r="N3" s="55"/>
    </row>
    <row r="4" spans="1:14" ht="9" customHeight="1" x14ac:dyDescent="0.3">
      <c r="A4" s="325"/>
      <c r="B4" s="325"/>
      <c r="C4" s="325"/>
      <c r="D4" s="325"/>
      <c r="E4" s="325"/>
      <c r="F4" s="325"/>
      <c r="G4" s="325"/>
      <c r="H4" s="325"/>
      <c r="I4" s="325"/>
      <c r="J4" s="325"/>
      <c r="K4" s="325"/>
      <c r="M4" s="55"/>
      <c r="N4" s="55"/>
    </row>
    <row r="5" spans="1:14" s="1" customFormat="1" ht="45.75" customHeight="1" x14ac:dyDescent="0.25">
      <c r="A5" s="319" t="s">
        <v>0</v>
      </c>
      <c r="B5" s="319" t="s">
        <v>1</v>
      </c>
      <c r="C5" s="354" t="s">
        <v>18</v>
      </c>
      <c r="D5" s="316" t="s">
        <v>2</v>
      </c>
      <c r="E5" s="317"/>
      <c r="F5" s="317"/>
      <c r="G5" s="317"/>
      <c r="H5" s="317"/>
      <c r="I5" s="318"/>
      <c r="J5" s="326" t="s">
        <v>4</v>
      </c>
      <c r="K5" s="323" t="s">
        <v>5</v>
      </c>
      <c r="M5" s="56"/>
      <c r="N5" s="56"/>
    </row>
    <row r="6" spans="1:14" s="1" customFormat="1" ht="60.95" customHeight="1" x14ac:dyDescent="0.25">
      <c r="A6" s="320"/>
      <c r="B6" s="320"/>
      <c r="C6" s="355"/>
      <c r="D6" s="7" t="s">
        <v>153</v>
      </c>
      <c r="E6" s="14" t="s">
        <v>154</v>
      </c>
      <c r="F6" s="8" t="s">
        <v>155</v>
      </c>
      <c r="G6" s="7" t="s">
        <v>156</v>
      </c>
      <c r="H6" s="7" t="s">
        <v>157</v>
      </c>
      <c r="I6" s="15" t="s">
        <v>3</v>
      </c>
      <c r="J6" s="327"/>
      <c r="K6" s="324"/>
    </row>
    <row r="7" spans="1:14" ht="21.95" customHeight="1" x14ac:dyDescent="0.25">
      <c r="A7" s="2">
        <v>1</v>
      </c>
      <c r="B7" s="40" t="s">
        <v>151</v>
      </c>
      <c r="C7" s="9">
        <v>0.7</v>
      </c>
      <c r="D7" s="16"/>
      <c r="E7" s="41"/>
      <c r="F7" s="16">
        <v>0.1</v>
      </c>
      <c r="G7" s="16">
        <v>0.05</v>
      </c>
      <c r="H7" s="16"/>
      <c r="I7" s="57">
        <f>D7+E7+F7+G7+H7</f>
        <v>0.15000000000000002</v>
      </c>
      <c r="J7" s="18">
        <f t="shared" ref="J7:J13" si="0">C7+I7</f>
        <v>0.85</v>
      </c>
      <c r="K7" s="4">
        <v>45</v>
      </c>
    </row>
    <row r="8" spans="1:14" ht="21.95" customHeight="1" x14ac:dyDescent="0.25">
      <c r="A8" s="2">
        <v>2</v>
      </c>
      <c r="B8" s="40" t="s">
        <v>158</v>
      </c>
      <c r="C8" s="9">
        <v>0.7</v>
      </c>
      <c r="D8" s="16">
        <v>0.05</v>
      </c>
      <c r="E8" s="19"/>
      <c r="F8" s="16">
        <v>0.1</v>
      </c>
      <c r="G8" s="16">
        <v>0.05</v>
      </c>
      <c r="H8" s="2"/>
      <c r="I8" s="57">
        <f t="shared" ref="I8:I13" si="1">D8+E8+F8+G8+H8</f>
        <v>0.2</v>
      </c>
      <c r="J8" s="18">
        <f t="shared" si="0"/>
        <v>0.89999999999999991</v>
      </c>
      <c r="K8" s="4">
        <v>50</v>
      </c>
    </row>
    <row r="9" spans="1:14" ht="21.95" customHeight="1" x14ac:dyDescent="0.25">
      <c r="A9" s="2">
        <v>3</v>
      </c>
      <c r="B9" s="40" t="s">
        <v>159</v>
      </c>
      <c r="C9" s="9">
        <v>0.7</v>
      </c>
      <c r="D9" s="16"/>
      <c r="E9" s="16">
        <v>0.05</v>
      </c>
      <c r="F9" s="16">
        <v>0.1</v>
      </c>
      <c r="G9" s="2"/>
      <c r="H9" s="2"/>
      <c r="I9" s="57">
        <f t="shared" si="1"/>
        <v>0.15000000000000002</v>
      </c>
      <c r="J9" s="18">
        <f t="shared" si="0"/>
        <v>0.85</v>
      </c>
      <c r="K9" s="4">
        <v>45</v>
      </c>
    </row>
    <row r="10" spans="1:14" ht="21.95" customHeight="1" x14ac:dyDescent="0.25">
      <c r="A10" s="2">
        <v>4</v>
      </c>
      <c r="B10" s="40" t="s">
        <v>160</v>
      </c>
      <c r="C10" s="9">
        <v>0.7</v>
      </c>
      <c r="D10" s="16"/>
      <c r="E10" s="58"/>
      <c r="F10" s="16">
        <v>0.1</v>
      </c>
      <c r="G10" s="16"/>
      <c r="H10" s="16">
        <v>0.05</v>
      </c>
      <c r="I10" s="57">
        <f t="shared" si="1"/>
        <v>0.15000000000000002</v>
      </c>
      <c r="J10" s="18">
        <f t="shared" si="0"/>
        <v>0.85</v>
      </c>
      <c r="K10" s="4">
        <v>45</v>
      </c>
    </row>
    <row r="11" spans="1:14" ht="21.95" customHeight="1" x14ac:dyDescent="0.25">
      <c r="A11" s="2">
        <v>5</v>
      </c>
      <c r="B11" s="40" t="s">
        <v>161</v>
      </c>
      <c r="C11" s="9">
        <v>0.7</v>
      </c>
      <c r="D11" s="59"/>
      <c r="E11" s="58"/>
      <c r="F11" s="16">
        <v>0.1</v>
      </c>
      <c r="G11" s="16">
        <v>0.05</v>
      </c>
      <c r="H11" s="2"/>
      <c r="I11" s="57">
        <f t="shared" si="1"/>
        <v>0.15000000000000002</v>
      </c>
      <c r="J11" s="18">
        <f t="shared" si="0"/>
        <v>0.85</v>
      </c>
      <c r="K11" s="4">
        <v>45</v>
      </c>
    </row>
    <row r="12" spans="1:14" ht="21.95" customHeight="1" x14ac:dyDescent="0.25">
      <c r="A12" s="2">
        <v>8</v>
      </c>
      <c r="B12" s="40" t="s">
        <v>162</v>
      </c>
      <c r="C12" s="9">
        <v>0.7</v>
      </c>
      <c r="D12" s="16">
        <v>0.05</v>
      </c>
      <c r="E12" s="60"/>
      <c r="F12" s="16">
        <v>0.1</v>
      </c>
      <c r="G12" s="2"/>
      <c r="H12" s="2"/>
      <c r="I12" s="57">
        <f t="shared" si="1"/>
        <v>0.15000000000000002</v>
      </c>
      <c r="J12" s="18">
        <f t="shared" si="0"/>
        <v>0.85</v>
      </c>
      <c r="K12" s="4">
        <v>45</v>
      </c>
    </row>
    <row r="13" spans="1:14" ht="21.95" customHeight="1" x14ac:dyDescent="0.25">
      <c r="A13" s="2">
        <v>9</v>
      </c>
      <c r="B13" s="40" t="s">
        <v>163</v>
      </c>
      <c r="C13" s="9">
        <v>0.7</v>
      </c>
      <c r="D13" s="16">
        <v>0.05</v>
      </c>
      <c r="E13" s="16">
        <v>0.05</v>
      </c>
      <c r="F13" s="16">
        <v>0.1</v>
      </c>
      <c r="G13" s="16"/>
      <c r="H13" s="16"/>
      <c r="I13" s="57">
        <f t="shared" si="1"/>
        <v>0.2</v>
      </c>
      <c r="J13" s="18">
        <f t="shared" si="0"/>
        <v>0.89999999999999991</v>
      </c>
      <c r="K13" s="4">
        <v>50</v>
      </c>
    </row>
    <row r="14" spans="1:14" ht="42.2" customHeight="1" x14ac:dyDescent="0.25">
      <c r="A14" s="314" t="s">
        <v>164</v>
      </c>
      <c r="B14" s="314"/>
      <c r="C14" s="314"/>
      <c r="D14" s="314"/>
      <c r="E14" s="314"/>
      <c r="F14" s="314"/>
      <c r="G14" s="314"/>
      <c r="H14" s="314"/>
      <c r="I14" s="314"/>
      <c r="J14" s="314"/>
      <c r="K14" s="314"/>
    </row>
    <row r="16" spans="1:14" ht="18.75" x14ac:dyDescent="0.3">
      <c r="A16" s="312" t="s">
        <v>6</v>
      </c>
      <c r="B16" s="312"/>
      <c r="C16" s="312"/>
      <c r="D16" s="312"/>
      <c r="E16" s="312"/>
      <c r="F16" s="312"/>
      <c r="G16" s="312"/>
      <c r="H16" s="312"/>
      <c r="I16" s="312"/>
      <c r="J16" s="312"/>
      <c r="K16" s="312"/>
    </row>
    <row r="18" spans="1:11" ht="87.75" customHeight="1" x14ac:dyDescent="0.25">
      <c r="A18" s="37" t="s">
        <v>7</v>
      </c>
      <c r="B18" s="37" t="s">
        <v>8</v>
      </c>
      <c r="C18" s="13" t="s">
        <v>9</v>
      </c>
      <c r="D18" s="335" t="s">
        <v>10</v>
      </c>
      <c r="E18" s="337"/>
      <c r="F18" s="335" t="s">
        <v>11</v>
      </c>
      <c r="G18" s="336"/>
      <c r="H18" s="337"/>
      <c r="I18" s="13" t="s">
        <v>12</v>
      </c>
      <c r="J18" s="13" t="s">
        <v>13</v>
      </c>
      <c r="K18" s="13" t="s">
        <v>14</v>
      </c>
    </row>
    <row r="19" spans="1:11" ht="81.75" customHeight="1" x14ac:dyDescent="0.25">
      <c r="A19" s="6">
        <v>1</v>
      </c>
      <c r="B19" s="61" t="s">
        <v>165</v>
      </c>
      <c r="C19" s="32">
        <v>43475</v>
      </c>
      <c r="D19" s="344">
        <v>43478</v>
      </c>
      <c r="E19" s="345"/>
      <c r="F19" s="331" t="s">
        <v>166</v>
      </c>
      <c r="G19" s="332"/>
      <c r="H19" s="333"/>
      <c r="I19" s="23">
        <v>3</v>
      </c>
      <c r="J19" s="62"/>
      <c r="K19" s="45" t="s">
        <v>134</v>
      </c>
    </row>
    <row r="20" spans="1:11" ht="71.25" customHeight="1" x14ac:dyDescent="0.25">
      <c r="A20" s="6">
        <v>2</v>
      </c>
      <c r="B20" s="61" t="s">
        <v>167</v>
      </c>
      <c r="C20" s="32">
        <v>43483</v>
      </c>
      <c r="D20" s="344">
        <v>43485</v>
      </c>
      <c r="E20" s="345"/>
      <c r="F20" s="331" t="s">
        <v>168</v>
      </c>
      <c r="G20" s="332"/>
      <c r="H20" s="333"/>
      <c r="I20" s="23">
        <v>2</v>
      </c>
      <c r="J20" s="62"/>
      <c r="K20" s="45" t="s">
        <v>134</v>
      </c>
    </row>
    <row r="21" spans="1:11" ht="150.19999999999999" customHeight="1" x14ac:dyDescent="0.25">
      <c r="A21" s="6">
        <v>3</v>
      </c>
      <c r="B21" s="61" t="s">
        <v>169</v>
      </c>
      <c r="C21" s="32">
        <v>43466</v>
      </c>
      <c r="D21" s="344">
        <v>43554</v>
      </c>
      <c r="E21" s="345"/>
      <c r="F21" s="331" t="s">
        <v>170</v>
      </c>
      <c r="G21" s="332"/>
      <c r="H21" s="333"/>
      <c r="I21" s="23">
        <v>7</v>
      </c>
      <c r="J21" s="62"/>
      <c r="K21" s="45" t="s">
        <v>15</v>
      </c>
    </row>
    <row r="22" spans="1:11" ht="81" customHeight="1" x14ac:dyDescent="0.25">
      <c r="A22" s="6">
        <v>4</v>
      </c>
      <c r="B22" s="61" t="s">
        <v>171</v>
      </c>
      <c r="C22" s="32">
        <v>43495</v>
      </c>
      <c r="D22" s="344">
        <v>43524</v>
      </c>
      <c r="E22" s="345"/>
      <c r="F22" s="331" t="s">
        <v>172</v>
      </c>
      <c r="G22" s="332"/>
      <c r="H22" s="333"/>
      <c r="I22" s="23">
        <v>3</v>
      </c>
      <c r="J22" s="62"/>
      <c r="K22" s="45" t="s">
        <v>15</v>
      </c>
    </row>
    <row r="23" spans="1:11" ht="82.5" x14ac:dyDescent="0.25">
      <c r="A23" s="6">
        <v>5</v>
      </c>
      <c r="B23" s="61" t="s">
        <v>173</v>
      </c>
      <c r="C23" s="32">
        <v>43466</v>
      </c>
      <c r="D23" s="344">
        <v>43554</v>
      </c>
      <c r="E23" s="345"/>
      <c r="F23" s="331" t="s">
        <v>174</v>
      </c>
      <c r="G23" s="332"/>
      <c r="H23" s="333"/>
      <c r="I23" s="63">
        <v>1</v>
      </c>
      <c r="J23" s="58"/>
      <c r="K23" s="45" t="s">
        <v>15</v>
      </c>
    </row>
    <row r="24" spans="1:11" ht="15.75" x14ac:dyDescent="0.25">
      <c r="F24" s="328" t="s">
        <v>175</v>
      </c>
      <c r="G24" s="328"/>
      <c r="H24" s="328"/>
      <c r="I24" s="328"/>
      <c r="J24" s="328"/>
      <c r="K24" s="328"/>
    </row>
    <row r="25" spans="1:11" ht="15.75" x14ac:dyDescent="0.25">
      <c r="F25" s="329" t="s">
        <v>17</v>
      </c>
      <c r="G25" s="329"/>
      <c r="H25" s="329"/>
      <c r="I25" s="329"/>
      <c r="J25" s="329"/>
      <c r="K25" s="329"/>
    </row>
    <row r="31" spans="1:11" ht="16.5" x14ac:dyDescent="0.25">
      <c r="G31" s="356" t="s">
        <v>151</v>
      </c>
      <c r="H31" s="356"/>
      <c r="I31" s="356"/>
      <c r="J31" s="356"/>
    </row>
  </sheetData>
  <mergeCells count="26">
    <mergeCell ref="F24:K24"/>
    <mergeCell ref="F25:K25"/>
    <mergeCell ref="G31:J31"/>
    <mergeCell ref="D21:E21"/>
    <mergeCell ref="F21:H21"/>
    <mergeCell ref="D22:E22"/>
    <mergeCell ref="F22:H22"/>
    <mergeCell ref="D23:E23"/>
    <mergeCell ref="F23:H23"/>
    <mergeCell ref="D18:E18"/>
    <mergeCell ref="F18:H18"/>
    <mergeCell ref="D19:E19"/>
    <mergeCell ref="F19:H19"/>
    <mergeCell ref="D20:E20"/>
    <mergeCell ref="F20:H20"/>
    <mergeCell ref="A16:K16"/>
    <mergeCell ref="A1:E1"/>
    <mergeCell ref="A3:K3"/>
    <mergeCell ref="A4:K4"/>
    <mergeCell ref="A5:A6"/>
    <mergeCell ref="B5:B6"/>
    <mergeCell ref="C5:C6"/>
    <mergeCell ref="D5:I5"/>
    <mergeCell ref="J5:J6"/>
    <mergeCell ref="K5:K6"/>
    <mergeCell ref="A14:K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A1"/>
  <sheetViews>
    <sheetView workbookViewId="0">
      <selection activeCell="G17" sqref="G17"/>
    </sheetView>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T55"/>
  <sheetViews>
    <sheetView topLeftCell="A43" zoomScale="85" zoomScaleNormal="85" workbookViewId="0">
      <selection activeCell="B51" sqref="B51:H51"/>
    </sheetView>
  </sheetViews>
  <sheetFormatPr defaultRowHeight="15" x14ac:dyDescent="0.25"/>
  <cols>
    <col min="1" max="1" width="5.28515625" customWidth="1"/>
    <col min="2" max="3" width="15.7109375" customWidth="1"/>
    <col min="4" max="4" width="13.28515625" customWidth="1"/>
    <col min="5" max="5" width="10" customWidth="1"/>
    <col min="6" max="13" width="9.5703125" customWidth="1"/>
    <col min="15" max="15" width="10" customWidth="1"/>
    <col min="16" max="16" width="10.28515625" bestFit="1" customWidth="1"/>
    <col min="18" max="18" width="0" hidden="1" customWidth="1"/>
  </cols>
  <sheetData>
    <row r="1" spans="1:20" ht="35.25" customHeight="1" x14ac:dyDescent="0.25">
      <c r="A1" s="360" t="s">
        <v>176</v>
      </c>
      <c r="B1" s="360"/>
      <c r="C1" s="360"/>
      <c r="D1" s="360"/>
      <c r="E1" s="360"/>
      <c r="F1" s="360"/>
      <c r="G1" s="64"/>
      <c r="H1" s="64"/>
      <c r="I1" s="64"/>
      <c r="J1" s="64"/>
      <c r="K1" s="5"/>
      <c r="L1" s="5"/>
      <c r="M1" s="5"/>
      <c r="N1" s="5"/>
      <c r="O1" s="5"/>
      <c r="P1" s="5"/>
      <c r="Q1" s="5"/>
    </row>
    <row r="2" spans="1:20" ht="18.75" x14ac:dyDescent="0.25">
      <c r="A2" s="361" t="s">
        <v>177</v>
      </c>
      <c r="B2" s="361"/>
      <c r="C2" s="361"/>
      <c r="D2" s="361"/>
      <c r="E2" s="361"/>
      <c r="F2" s="361"/>
      <c r="G2" s="65"/>
      <c r="H2" s="65"/>
      <c r="I2" s="65"/>
      <c r="J2" s="65"/>
      <c r="K2" s="5"/>
      <c r="L2" s="5"/>
      <c r="M2" s="5"/>
      <c r="N2" s="5"/>
      <c r="O2" s="5"/>
      <c r="P2" s="5"/>
      <c r="Q2" s="5"/>
    </row>
    <row r="3" spans="1:20" x14ac:dyDescent="0.25">
      <c r="A3" s="3"/>
      <c r="B3" s="3"/>
      <c r="C3" s="3"/>
      <c r="D3" s="3"/>
      <c r="E3" s="5"/>
      <c r="F3" s="5"/>
      <c r="G3" s="5"/>
      <c r="H3" s="5"/>
      <c r="I3" s="5"/>
      <c r="J3" s="5"/>
      <c r="K3" s="5"/>
      <c r="L3" s="5"/>
      <c r="M3" s="5"/>
      <c r="N3" s="5"/>
      <c r="O3" s="5"/>
      <c r="P3" s="5"/>
      <c r="Q3" s="5"/>
    </row>
    <row r="4" spans="1:20" ht="20.25" x14ac:dyDescent="0.3">
      <c r="A4" s="353" t="s">
        <v>22</v>
      </c>
      <c r="B4" s="353"/>
      <c r="C4" s="353"/>
      <c r="D4" s="353"/>
      <c r="E4" s="353"/>
      <c r="F4" s="353"/>
      <c r="G4" s="353"/>
      <c r="H4" s="353"/>
      <c r="I4" s="353"/>
      <c r="J4" s="353"/>
      <c r="K4" s="353"/>
      <c r="L4" s="353"/>
      <c r="M4" s="353"/>
      <c r="N4" s="353"/>
      <c r="O4" s="353"/>
      <c r="P4" s="353"/>
      <c r="Q4" s="353"/>
      <c r="S4" s="10">
        <v>0.3</v>
      </c>
      <c r="T4" s="11">
        <v>10</v>
      </c>
    </row>
    <row r="5" spans="1:20" ht="20.25" x14ac:dyDescent="0.3">
      <c r="A5" s="325"/>
      <c r="B5" s="325"/>
      <c r="C5" s="325"/>
      <c r="D5" s="325"/>
      <c r="E5" s="325"/>
      <c r="F5" s="325"/>
      <c r="G5" s="325"/>
      <c r="H5" s="325"/>
      <c r="I5" s="325"/>
      <c r="J5" s="325"/>
      <c r="K5" s="325"/>
      <c r="L5" s="325"/>
      <c r="M5" s="325"/>
      <c r="N5" s="325"/>
      <c r="O5" s="325"/>
      <c r="P5" s="325"/>
      <c r="Q5" s="325"/>
      <c r="S5" s="11">
        <f>(T5*S4)/T4</f>
        <v>0.03</v>
      </c>
      <c r="T5" s="11">
        <v>1</v>
      </c>
    </row>
    <row r="6" spans="1:20" s="1" customFormat="1" ht="45.75" customHeight="1" x14ac:dyDescent="0.25">
      <c r="A6" s="319" t="s">
        <v>0</v>
      </c>
      <c r="B6" s="362" t="s">
        <v>1</v>
      </c>
      <c r="C6" s="363"/>
      <c r="D6" s="354" t="s">
        <v>18</v>
      </c>
      <c r="E6" s="316" t="s">
        <v>2</v>
      </c>
      <c r="F6" s="317"/>
      <c r="G6" s="317"/>
      <c r="H6" s="317"/>
      <c r="I6" s="317"/>
      <c r="J6" s="317"/>
      <c r="K6" s="317"/>
      <c r="L6" s="317"/>
      <c r="M6" s="317"/>
      <c r="N6" s="317"/>
      <c r="O6" s="318"/>
      <c r="P6" s="326" t="s">
        <v>4</v>
      </c>
      <c r="Q6" s="323" t="s">
        <v>5</v>
      </c>
    </row>
    <row r="7" spans="1:20" s="1" customFormat="1" ht="51.75" customHeight="1" x14ac:dyDescent="0.25">
      <c r="A7" s="320"/>
      <c r="B7" s="364"/>
      <c r="C7" s="365"/>
      <c r="D7" s="355"/>
      <c r="E7" s="7" t="s">
        <v>178</v>
      </c>
      <c r="F7" s="14" t="s">
        <v>179</v>
      </c>
      <c r="G7" s="8" t="s">
        <v>180</v>
      </c>
      <c r="H7" s="8" t="s">
        <v>181</v>
      </c>
      <c r="I7" s="8" t="s">
        <v>182</v>
      </c>
      <c r="J7" s="7" t="s">
        <v>183</v>
      </c>
      <c r="K7" s="7" t="s">
        <v>184</v>
      </c>
      <c r="L7" s="7" t="s">
        <v>185</v>
      </c>
      <c r="M7" s="7" t="s">
        <v>186</v>
      </c>
      <c r="N7" s="7" t="s">
        <v>187</v>
      </c>
      <c r="O7" s="15" t="s">
        <v>188</v>
      </c>
      <c r="P7" s="327"/>
      <c r="Q7" s="324"/>
    </row>
    <row r="8" spans="1:20" s="1" customFormat="1" ht="20.100000000000001" customHeight="1" x14ac:dyDescent="0.25">
      <c r="A8" s="38">
        <v>1</v>
      </c>
      <c r="B8" s="66" t="s">
        <v>189</v>
      </c>
      <c r="C8" s="67" t="s">
        <v>190</v>
      </c>
      <c r="D8" s="68">
        <v>0.7</v>
      </c>
      <c r="E8" s="69">
        <v>0.03</v>
      </c>
      <c r="F8" s="69">
        <v>0.03</v>
      </c>
      <c r="G8" s="69"/>
      <c r="H8" s="69">
        <v>0.03</v>
      </c>
      <c r="I8" s="69">
        <v>0.03</v>
      </c>
      <c r="J8" s="69">
        <v>0.03</v>
      </c>
      <c r="K8" s="69">
        <v>0.03</v>
      </c>
      <c r="L8" s="69">
        <v>0.03</v>
      </c>
      <c r="M8" s="69">
        <v>0.03</v>
      </c>
      <c r="N8" s="69">
        <v>0.03</v>
      </c>
      <c r="O8" s="70">
        <f t="shared" ref="O8:O37" si="0">SUM(E8:N8)</f>
        <v>0.27</v>
      </c>
      <c r="P8" s="71">
        <f t="shared" ref="P8:P37" si="1">D8+O8</f>
        <v>0.97</v>
      </c>
      <c r="Q8" s="39">
        <v>50</v>
      </c>
    </row>
    <row r="9" spans="1:20" s="1" customFormat="1" ht="20.100000000000001" customHeight="1" x14ac:dyDescent="0.25">
      <c r="A9" s="38">
        <v>2</v>
      </c>
      <c r="B9" s="66" t="s">
        <v>191</v>
      </c>
      <c r="C9" s="67" t="s">
        <v>192</v>
      </c>
      <c r="D9" s="68">
        <v>0.7</v>
      </c>
      <c r="E9" s="69">
        <v>0.03</v>
      </c>
      <c r="F9" s="14"/>
      <c r="G9" s="69">
        <v>0.03</v>
      </c>
      <c r="H9" s="69">
        <v>0.03</v>
      </c>
      <c r="I9" s="69">
        <v>0.03</v>
      </c>
      <c r="J9" s="69">
        <v>0.03</v>
      </c>
      <c r="K9" s="8"/>
      <c r="L9" s="69"/>
      <c r="M9" s="69"/>
      <c r="N9" s="69">
        <v>0.03</v>
      </c>
      <c r="O9" s="70">
        <f t="shared" si="0"/>
        <v>0.18</v>
      </c>
      <c r="P9" s="71">
        <f t="shared" si="1"/>
        <v>0.87999999999999989</v>
      </c>
      <c r="Q9" s="39">
        <v>45</v>
      </c>
    </row>
    <row r="10" spans="1:20" s="1" customFormat="1" ht="20.100000000000001" customHeight="1" x14ac:dyDescent="0.25">
      <c r="A10" s="38">
        <v>3</v>
      </c>
      <c r="B10" s="66" t="s">
        <v>193</v>
      </c>
      <c r="C10" s="67" t="s">
        <v>194</v>
      </c>
      <c r="D10" s="68">
        <v>0.7</v>
      </c>
      <c r="E10" s="69">
        <v>0.03</v>
      </c>
      <c r="F10" s="69">
        <v>0.03</v>
      </c>
      <c r="G10" s="69"/>
      <c r="H10" s="69">
        <v>0.03</v>
      </c>
      <c r="I10" s="8"/>
      <c r="J10" s="69">
        <v>0.03</v>
      </c>
      <c r="K10" s="69"/>
      <c r="L10" s="69"/>
      <c r="M10" s="69">
        <v>0.03</v>
      </c>
      <c r="N10" s="7"/>
      <c r="O10" s="70">
        <f t="shared" si="0"/>
        <v>0.15</v>
      </c>
      <c r="P10" s="71">
        <f t="shared" si="1"/>
        <v>0.85</v>
      </c>
      <c r="Q10" s="39">
        <v>45</v>
      </c>
    </row>
    <row r="11" spans="1:20" s="1" customFormat="1" ht="20.100000000000001" customHeight="1" x14ac:dyDescent="0.25">
      <c r="A11" s="38">
        <v>4</v>
      </c>
      <c r="B11" s="66" t="s">
        <v>195</v>
      </c>
      <c r="C11" s="67" t="s">
        <v>196</v>
      </c>
      <c r="D11" s="68">
        <v>0.7</v>
      </c>
      <c r="E11" s="69"/>
      <c r="F11" s="14"/>
      <c r="G11" s="8"/>
      <c r="H11" s="8"/>
      <c r="I11" s="8"/>
      <c r="J11" s="7"/>
      <c r="K11" s="69">
        <v>0.03</v>
      </c>
      <c r="L11" s="8"/>
      <c r="M11" s="8"/>
      <c r="N11" s="7"/>
      <c r="O11" s="70">
        <f t="shared" si="0"/>
        <v>0.03</v>
      </c>
      <c r="P11" s="71">
        <f t="shared" si="1"/>
        <v>0.73</v>
      </c>
      <c r="Q11" s="39">
        <v>40</v>
      </c>
    </row>
    <row r="12" spans="1:20" s="1" customFormat="1" ht="20.100000000000001" customHeight="1" x14ac:dyDescent="0.25">
      <c r="A12" s="38">
        <v>5</v>
      </c>
      <c r="B12" s="66" t="s">
        <v>197</v>
      </c>
      <c r="C12" s="67" t="s">
        <v>198</v>
      </c>
      <c r="D12" s="68">
        <v>0.7</v>
      </c>
      <c r="E12" s="69">
        <v>0.03</v>
      </c>
      <c r="F12" s="69">
        <v>0.03</v>
      </c>
      <c r="G12" s="69"/>
      <c r="H12" s="69">
        <v>0.03</v>
      </c>
      <c r="I12" s="8"/>
      <c r="J12" s="7"/>
      <c r="K12" s="69">
        <v>0.03</v>
      </c>
      <c r="L12" s="8"/>
      <c r="M12" s="69">
        <v>0.03</v>
      </c>
      <c r="N12" s="7"/>
      <c r="O12" s="70">
        <f t="shared" si="0"/>
        <v>0.15</v>
      </c>
      <c r="P12" s="71">
        <f t="shared" si="1"/>
        <v>0.85</v>
      </c>
      <c r="Q12" s="39">
        <v>45</v>
      </c>
    </row>
    <row r="13" spans="1:20" s="1" customFormat="1" ht="20.100000000000001" customHeight="1" x14ac:dyDescent="0.25">
      <c r="A13" s="38">
        <v>6</v>
      </c>
      <c r="B13" s="66" t="s">
        <v>199</v>
      </c>
      <c r="C13" s="67" t="s">
        <v>200</v>
      </c>
      <c r="D13" s="68">
        <v>0.7</v>
      </c>
      <c r="E13" s="69">
        <v>0.03</v>
      </c>
      <c r="F13" s="69"/>
      <c r="G13" s="69">
        <v>0.03</v>
      </c>
      <c r="H13" s="69">
        <v>0.03</v>
      </c>
      <c r="I13" s="8"/>
      <c r="J13" s="69">
        <v>0.03</v>
      </c>
      <c r="K13" s="69"/>
      <c r="L13" s="8"/>
      <c r="M13" s="69">
        <v>0.03</v>
      </c>
      <c r="N13" s="7"/>
      <c r="O13" s="70">
        <f t="shared" si="0"/>
        <v>0.15</v>
      </c>
      <c r="P13" s="71">
        <f t="shared" si="1"/>
        <v>0.85</v>
      </c>
      <c r="Q13" s="39">
        <v>45</v>
      </c>
    </row>
    <row r="14" spans="1:20" s="1" customFormat="1" ht="20.100000000000001" customHeight="1" x14ac:dyDescent="0.25">
      <c r="A14" s="38">
        <v>7</v>
      </c>
      <c r="B14" s="66" t="s">
        <v>201</v>
      </c>
      <c r="C14" s="67" t="s">
        <v>202</v>
      </c>
      <c r="D14" s="68">
        <v>0.7</v>
      </c>
      <c r="E14" s="69">
        <v>0.03</v>
      </c>
      <c r="F14" s="69">
        <v>0.03</v>
      </c>
      <c r="G14" s="69">
        <v>0.03</v>
      </c>
      <c r="H14" s="69">
        <v>0.03</v>
      </c>
      <c r="I14" s="8"/>
      <c r="J14" s="69">
        <v>0.03</v>
      </c>
      <c r="K14" s="69"/>
      <c r="L14" s="8"/>
      <c r="M14" s="69">
        <v>0.03</v>
      </c>
      <c r="N14" s="7"/>
      <c r="O14" s="70">
        <f t="shared" si="0"/>
        <v>0.18</v>
      </c>
      <c r="P14" s="71">
        <f t="shared" si="1"/>
        <v>0.87999999999999989</v>
      </c>
      <c r="Q14" s="39">
        <v>45</v>
      </c>
    </row>
    <row r="15" spans="1:20" s="1" customFormat="1" ht="20.100000000000001" customHeight="1" x14ac:dyDescent="0.25">
      <c r="A15" s="38">
        <v>8</v>
      </c>
      <c r="B15" s="66" t="s">
        <v>203</v>
      </c>
      <c r="C15" s="67" t="s">
        <v>204</v>
      </c>
      <c r="D15" s="68">
        <v>0.7</v>
      </c>
      <c r="E15" s="69"/>
      <c r="F15" s="69">
        <v>0.03</v>
      </c>
      <c r="G15" s="8"/>
      <c r="H15" s="8"/>
      <c r="I15" s="69">
        <v>0.03</v>
      </c>
      <c r="J15" s="7"/>
      <c r="K15" s="69">
        <v>0.03</v>
      </c>
      <c r="L15" s="8"/>
      <c r="M15" s="69">
        <v>0.03</v>
      </c>
      <c r="N15" s="7"/>
      <c r="O15" s="70">
        <f t="shared" si="0"/>
        <v>0.12</v>
      </c>
      <c r="P15" s="71">
        <f t="shared" si="1"/>
        <v>0.82</v>
      </c>
      <c r="Q15" s="39">
        <v>45</v>
      </c>
    </row>
    <row r="16" spans="1:20" s="1" customFormat="1" ht="20.100000000000001" customHeight="1" x14ac:dyDescent="0.25">
      <c r="A16" s="38">
        <v>9</v>
      </c>
      <c r="B16" s="66" t="s">
        <v>205</v>
      </c>
      <c r="C16" s="67" t="s">
        <v>202</v>
      </c>
      <c r="D16" s="68">
        <v>0.7</v>
      </c>
      <c r="E16" s="69">
        <v>0.03</v>
      </c>
      <c r="F16" s="69"/>
      <c r="G16" s="69"/>
      <c r="H16" s="8"/>
      <c r="I16" s="72">
        <v>0.03</v>
      </c>
      <c r="J16" s="7"/>
      <c r="K16" s="69">
        <v>0.03</v>
      </c>
      <c r="L16" s="8"/>
      <c r="M16" s="69">
        <v>0.03</v>
      </c>
      <c r="N16" s="7"/>
      <c r="O16" s="70">
        <f t="shared" si="0"/>
        <v>0.12</v>
      </c>
      <c r="P16" s="71">
        <f t="shared" si="1"/>
        <v>0.82</v>
      </c>
      <c r="Q16" s="39">
        <v>45</v>
      </c>
    </row>
    <row r="17" spans="1:17" s="1" customFormat="1" ht="31.5" x14ac:dyDescent="0.25">
      <c r="A17" s="38">
        <v>10</v>
      </c>
      <c r="B17" s="66" t="s">
        <v>206</v>
      </c>
      <c r="C17" s="67" t="s">
        <v>150</v>
      </c>
      <c r="D17" s="68">
        <v>0.7</v>
      </c>
      <c r="E17" s="69">
        <v>0.03</v>
      </c>
      <c r="F17" s="69"/>
      <c r="G17" s="69"/>
      <c r="H17" s="8"/>
      <c r="I17" s="72">
        <v>0.03</v>
      </c>
      <c r="J17" s="7"/>
      <c r="K17" s="69">
        <v>0.03</v>
      </c>
      <c r="L17" s="8"/>
      <c r="M17" s="69">
        <v>0.03</v>
      </c>
      <c r="N17" s="7"/>
      <c r="O17" s="70">
        <f t="shared" si="0"/>
        <v>0.12</v>
      </c>
      <c r="P17" s="71">
        <f t="shared" si="1"/>
        <v>0.82</v>
      </c>
      <c r="Q17" s="39">
        <v>45</v>
      </c>
    </row>
    <row r="18" spans="1:17" s="1" customFormat="1" ht="16.5" x14ac:dyDescent="0.25">
      <c r="A18" s="38">
        <v>11</v>
      </c>
      <c r="B18" s="66" t="s">
        <v>207</v>
      </c>
      <c r="C18" s="67" t="s">
        <v>208</v>
      </c>
      <c r="D18" s="68">
        <v>0.7</v>
      </c>
      <c r="E18" s="69">
        <v>0.03</v>
      </c>
      <c r="F18" s="69">
        <v>0.03</v>
      </c>
      <c r="G18" s="69">
        <v>0.03</v>
      </c>
      <c r="H18" s="8"/>
      <c r="I18" s="8"/>
      <c r="J18" s="7"/>
      <c r="K18" s="69">
        <v>0.03</v>
      </c>
      <c r="L18" s="8"/>
      <c r="M18" s="8"/>
      <c r="N18" s="7"/>
      <c r="O18" s="70">
        <f t="shared" si="0"/>
        <v>0.12</v>
      </c>
      <c r="P18" s="71">
        <f t="shared" si="1"/>
        <v>0.82</v>
      </c>
      <c r="Q18" s="39">
        <v>45</v>
      </c>
    </row>
    <row r="19" spans="1:17" s="1" customFormat="1" ht="16.5" x14ac:dyDescent="0.25">
      <c r="A19" s="38">
        <v>12</v>
      </c>
      <c r="B19" s="73" t="s">
        <v>209</v>
      </c>
      <c r="C19" s="74" t="s">
        <v>210</v>
      </c>
      <c r="D19" s="68">
        <v>0.7</v>
      </c>
      <c r="E19" s="69">
        <v>0.03</v>
      </c>
      <c r="F19" s="69"/>
      <c r="G19" s="69">
        <v>0.03</v>
      </c>
      <c r="H19" s="8"/>
      <c r="I19" s="8"/>
      <c r="J19" s="7"/>
      <c r="K19" s="69">
        <v>0.03</v>
      </c>
      <c r="L19" s="8"/>
      <c r="M19" s="8"/>
      <c r="N19" s="69">
        <v>0.03</v>
      </c>
      <c r="O19" s="70">
        <f t="shared" si="0"/>
        <v>0.12</v>
      </c>
      <c r="P19" s="71">
        <f t="shared" si="1"/>
        <v>0.82</v>
      </c>
      <c r="Q19" s="39">
        <v>45</v>
      </c>
    </row>
    <row r="20" spans="1:17" s="1" customFormat="1" ht="16.5" x14ac:dyDescent="0.25">
      <c r="A20" s="38">
        <v>13</v>
      </c>
      <c r="B20" s="73" t="s">
        <v>211</v>
      </c>
      <c r="C20" s="67" t="s">
        <v>212</v>
      </c>
      <c r="D20" s="68">
        <v>0.7</v>
      </c>
      <c r="E20" s="69">
        <v>0.03</v>
      </c>
      <c r="F20" s="14"/>
      <c r="G20" s="69">
        <v>0.03</v>
      </c>
      <c r="H20" s="69">
        <v>0.03</v>
      </c>
      <c r="I20" s="69"/>
      <c r="J20" s="7"/>
      <c r="K20" s="8"/>
      <c r="L20" s="69"/>
      <c r="M20" s="69"/>
      <c r="N20" s="69">
        <v>0.03</v>
      </c>
      <c r="O20" s="70">
        <f t="shared" si="0"/>
        <v>0.12</v>
      </c>
      <c r="P20" s="71">
        <f t="shared" si="1"/>
        <v>0.82</v>
      </c>
      <c r="Q20" s="39">
        <v>45</v>
      </c>
    </row>
    <row r="21" spans="1:17" s="1" customFormat="1" ht="16.5" x14ac:dyDescent="0.25">
      <c r="A21" s="38">
        <v>14</v>
      </c>
      <c r="B21" s="66" t="s">
        <v>213</v>
      </c>
      <c r="C21" s="67" t="s">
        <v>214</v>
      </c>
      <c r="D21" s="9">
        <v>0.7</v>
      </c>
      <c r="E21" s="69">
        <v>0.03</v>
      </c>
      <c r="F21" s="14"/>
      <c r="G21" s="69">
        <v>0.03</v>
      </c>
      <c r="H21" s="69"/>
      <c r="I21" s="69">
        <v>0.03</v>
      </c>
      <c r="J21" s="7"/>
      <c r="K21" s="69">
        <v>0.03</v>
      </c>
      <c r="L21" s="69"/>
      <c r="M21" s="8"/>
      <c r="N21" s="7"/>
      <c r="O21" s="70">
        <f t="shared" si="0"/>
        <v>0.12</v>
      </c>
      <c r="P21" s="71">
        <f t="shared" si="1"/>
        <v>0.82</v>
      </c>
      <c r="Q21" s="39">
        <v>45</v>
      </c>
    </row>
    <row r="22" spans="1:17" s="1" customFormat="1" ht="16.5" x14ac:dyDescent="0.25">
      <c r="A22" s="38">
        <v>15</v>
      </c>
      <c r="B22" s="66" t="s">
        <v>215</v>
      </c>
      <c r="C22" s="67" t="s">
        <v>216</v>
      </c>
      <c r="D22" s="9">
        <v>0.7</v>
      </c>
      <c r="E22" s="69">
        <v>0.03</v>
      </c>
      <c r="F22" s="14"/>
      <c r="G22" s="69">
        <v>0.03</v>
      </c>
      <c r="H22" s="8"/>
      <c r="I22" s="69">
        <v>0.03</v>
      </c>
      <c r="J22" s="7"/>
      <c r="K22" s="8"/>
      <c r="L22" s="8"/>
      <c r="M22" s="8"/>
      <c r="N22" s="7"/>
      <c r="O22" s="70">
        <f t="shared" si="0"/>
        <v>0.09</v>
      </c>
      <c r="P22" s="71">
        <f t="shared" si="1"/>
        <v>0.78999999999999992</v>
      </c>
      <c r="Q22" s="39">
        <v>40</v>
      </c>
    </row>
    <row r="23" spans="1:17" s="1" customFormat="1" ht="16.5" x14ac:dyDescent="0.25">
      <c r="A23" s="38">
        <v>16</v>
      </c>
      <c r="B23" s="66" t="s">
        <v>217</v>
      </c>
      <c r="C23" s="67" t="s">
        <v>218</v>
      </c>
      <c r="D23" s="9">
        <v>0.7</v>
      </c>
      <c r="E23" s="69">
        <v>0.03</v>
      </c>
      <c r="F23" s="14"/>
      <c r="G23" s="69">
        <v>0.03</v>
      </c>
      <c r="H23" s="8"/>
      <c r="I23" s="69">
        <v>0.03</v>
      </c>
      <c r="J23" s="7"/>
      <c r="K23" s="8"/>
      <c r="L23" s="8"/>
      <c r="M23" s="8"/>
      <c r="N23" s="7"/>
      <c r="O23" s="70">
        <f t="shared" si="0"/>
        <v>0.09</v>
      </c>
      <c r="P23" s="71">
        <f t="shared" si="1"/>
        <v>0.78999999999999992</v>
      </c>
      <c r="Q23" s="39">
        <v>40</v>
      </c>
    </row>
    <row r="24" spans="1:17" s="1" customFormat="1" ht="16.5" x14ac:dyDescent="0.25">
      <c r="A24" s="38">
        <v>17</v>
      </c>
      <c r="B24" s="66" t="s">
        <v>219</v>
      </c>
      <c r="C24" s="67" t="s">
        <v>220</v>
      </c>
      <c r="D24" s="9">
        <v>0.7</v>
      </c>
      <c r="E24" s="69">
        <v>0.03</v>
      </c>
      <c r="F24" s="14"/>
      <c r="G24" s="69">
        <v>0.03</v>
      </c>
      <c r="H24" s="8"/>
      <c r="I24" s="69">
        <v>0.03</v>
      </c>
      <c r="J24" s="7"/>
      <c r="K24" s="8"/>
      <c r="L24" s="8"/>
      <c r="M24" s="8"/>
      <c r="N24" s="7"/>
      <c r="O24" s="70">
        <f t="shared" si="0"/>
        <v>0.09</v>
      </c>
      <c r="P24" s="71">
        <f t="shared" si="1"/>
        <v>0.78999999999999992</v>
      </c>
      <c r="Q24" s="39">
        <v>40</v>
      </c>
    </row>
    <row r="25" spans="1:17" s="1" customFormat="1" ht="16.5" x14ac:dyDescent="0.25">
      <c r="A25" s="38">
        <v>18</v>
      </c>
      <c r="B25" s="66" t="s">
        <v>221</v>
      </c>
      <c r="C25" s="67" t="s">
        <v>218</v>
      </c>
      <c r="D25" s="9">
        <v>0.7</v>
      </c>
      <c r="E25" s="69">
        <v>0.03</v>
      </c>
      <c r="F25" s="14"/>
      <c r="G25" s="69">
        <v>0.03</v>
      </c>
      <c r="H25" s="69">
        <v>0.03</v>
      </c>
      <c r="I25" s="69">
        <v>0.03</v>
      </c>
      <c r="J25" s="7"/>
      <c r="K25" s="69">
        <v>0.03</v>
      </c>
      <c r="L25" s="69">
        <v>0.03</v>
      </c>
      <c r="M25" s="69"/>
      <c r="N25" s="7"/>
      <c r="O25" s="70">
        <f t="shared" si="0"/>
        <v>0.18</v>
      </c>
      <c r="P25" s="71">
        <f t="shared" si="1"/>
        <v>0.87999999999999989</v>
      </c>
      <c r="Q25" s="39">
        <v>45</v>
      </c>
    </row>
    <row r="26" spans="1:17" s="1" customFormat="1" ht="16.5" x14ac:dyDescent="0.25">
      <c r="A26" s="38">
        <v>19</v>
      </c>
      <c r="B26" s="66" t="s">
        <v>222</v>
      </c>
      <c r="C26" s="67" t="s">
        <v>223</v>
      </c>
      <c r="D26" s="9">
        <v>0.7</v>
      </c>
      <c r="E26" s="69">
        <v>0.03</v>
      </c>
      <c r="F26" s="69">
        <v>0.03</v>
      </c>
      <c r="G26" s="69"/>
      <c r="H26" s="8"/>
      <c r="I26" s="69">
        <v>0.03</v>
      </c>
      <c r="J26" s="7"/>
      <c r="K26" s="69">
        <v>0.03</v>
      </c>
      <c r="L26" s="8"/>
      <c r="M26" s="69">
        <v>0.03</v>
      </c>
      <c r="N26" s="7"/>
      <c r="O26" s="70">
        <f t="shared" si="0"/>
        <v>0.15</v>
      </c>
      <c r="P26" s="71">
        <f t="shared" si="1"/>
        <v>0.85</v>
      </c>
      <c r="Q26" s="39">
        <v>45</v>
      </c>
    </row>
    <row r="27" spans="1:17" s="1" customFormat="1" ht="16.5" x14ac:dyDescent="0.25">
      <c r="A27" s="38">
        <v>20</v>
      </c>
      <c r="B27" s="66" t="s">
        <v>224</v>
      </c>
      <c r="C27" s="67" t="s">
        <v>225</v>
      </c>
      <c r="D27" s="9">
        <v>0.7</v>
      </c>
      <c r="E27" s="69">
        <v>0.03</v>
      </c>
      <c r="F27" s="14"/>
      <c r="G27" s="8"/>
      <c r="H27" s="8"/>
      <c r="I27" s="69">
        <v>0.03</v>
      </c>
      <c r="J27" s="7"/>
      <c r="K27" s="69">
        <v>0.03</v>
      </c>
      <c r="L27" s="8"/>
      <c r="M27" s="69">
        <v>0.03</v>
      </c>
      <c r="N27" s="7"/>
      <c r="O27" s="70">
        <f t="shared" si="0"/>
        <v>0.12</v>
      </c>
      <c r="P27" s="71">
        <f t="shared" si="1"/>
        <v>0.82</v>
      </c>
      <c r="Q27" s="39">
        <v>45</v>
      </c>
    </row>
    <row r="28" spans="1:17" s="1" customFormat="1" ht="16.5" x14ac:dyDescent="0.25">
      <c r="A28" s="38">
        <v>21</v>
      </c>
      <c r="B28" s="66" t="s">
        <v>226</v>
      </c>
      <c r="C28" s="67" t="s">
        <v>227</v>
      </c>
      <c r="D28" s="9">
        <v>0.7</v>
      </c>
      <c r="E28" s="69"/>
      <c r="F28" s="14"/>
      <c r="G28" s="69">
        <v>0.03</v>
      </c>
      <c r="H28" s="69">
        <v>0.03</v>
      </c>
      <c r="I28" s="8"/>
      <c r="J28" s="69">
        <v>0.03</v>
      </c>
      <c r="K28" s="69"/>
      <c r="L28" s="8"/>
      <c r="M28" s="8"/>
      <c r="N28" s="7"/>
      <c r="O28" s="70">
        <f t="shared" si="0"/>
        <v>0.09</v>
      </c>
      <c r="P28" s="71">
        <f t="shared" si="1"/>
        <v>0.78999999999999992</v>
      </c>
      <c r="Q28" s="39">
        <v>40</v>
      </c>
    </row>
    <row r="29" spans="1:17" s="1" customFormat="1" ht="16.5" x14ac:dyDescent="0.25">
      <c r="A29" s="38">
        <v>22</v>
      </c>
      <c r="B29" s="66" t="s">
        <v>228</v>
      </c>
      <c r="C29" s="67" t="s">
        <v>229</v>
      </c>
      <c r="D29" s="9">
        <v>0.7</v>
      </c>
      <c r="E29" s="69">
        <v>0.03</v>
      </c>
      <c r="F29" s="14"/>
      <c r="G29" s="69">
        <v>0.03</v>
      </c>
      <c r="H29" s="69">
        <v>0.03</v>
      </c>
      <c r="I29" s="69"/>
      <c r="J29" s="7"/>
      <c r="K29" s="8"/>
      <c r="L29" s="8"/>
      <c r="M29" s="8"/>
      <c r="N29" s="7"/>
      <c r="O29" s="70">
        <f t="shared" si="0"/>
        <v>0.09</v>
      </c>
      <c r="P29" s="71">
        <f t="shared" si="1"/>
        <v>0.78999999999999992</v>
      </c>
      <c r="Q29" s="39">
        <v>40</v>
      </c>
    </row>
    <row r="30" spans="1:17" s="1" customFormat="1" ht="16.5" x14ac:dyDescent="0.25">
      <c r="A30" s="38">
        <v>23</v>
      </c>
      <c r="B30" s="66" t="s">
        <v>230</v>
      </c>
      <c r="C30" s="67" t="s">
        <v>231</v>
      </c>
      <c r="D30" s="9">
        <v>0.7</v>
      </c>
      <c r="E30" s="69">
        <v>0.03</v>
      </c>
      <c r="F30" s="14"/>
      <c r="G30" s="69">
        <v>0.03</v>
      </c>
      <c r="H30" s="69">
        <v>0.03</v>
      </c>
      <c r="I30" s="69"/>
      <c r="J30" s="7"/>
      <c r="K30" s="8"/>
      <c r="L30" s="8"/>
      <c r="M30" s="8"/>
      <c r="N30" s="7"/>
      <c r="O30" s="70">
        <f t="shared" si="0"/>
        <v>0.09</v>
      </c>
      <c r="P30" s="71">
        <f t="shared" si="1"/>
        <v>0.78999999999999992</v>
      </c>
      <c r="Q30" s="39">
        <v>40</v>
      </c>
    </row>
    <row r="31" spans="1:17" s="1" customFormat="1" ht="16.5" x14ac:dyDescent="0.25">
      <c r="A31" s="38">
        <v>24</v>
      </c>
      <c r="B31" s="66" t="s">
        <v>232</v>
      </c>
      <c r="C31" s="67" t="s">
        <v>233</v>
      </c>
      <c r="D31" s="9">
        <v>0.7</v>
      </c>
      <c r="E31" s="69">
        <v>0.03</v>
      </c>
      <c r="F31" s="14"/>
      <c r="G31" s="69">
        <v>0.03</v>
      </c>
      <c r="H31" s="69">
        <v>0.03</v>
      </c>
      <c r="I31" s="69"/>
      <c r="J31" s="7"/>
      <c r="K31" s="8"/>
      <c r="L31" s="8"/>
      <c r="M31" s="8"/>
      <c r="N31" s="7"/>
      <c r="O31" s="70">
        <f t="shared" si="0"/>
        <v>0.09</v>
      </c>
      <c r="P31" s="71">
        <f t="shared" si="1"/>
        <v>0.78999999999999992</v>
      </c>
      <c r="Q31" s="39">
        <v>40</v>
      </c>
    </row>
    <row r="32" spans="1:17" s="1" customFormat="1" ht="16.5" x14ac:dyDescent="0.25">
      <c r="A32" s="38">
        <v>25</v>
      </c>
      <c r="B32" s="66" t="s">
        <v>232</v>
      </c>
      <c r="C32" s="67" t="s">
        <v>212</v>
      </c>
      <c r="D32" s="9">
        <v>0.7</v>
      </c>
      <c r="E32" s="69">
        <v>0.03</v>
      </c>
      <c r="F32" s="14"/>
      <c r="G32" s="69">
        <v>0.03</v>
      </c>
      <c r="H32" s="69">
        <v>0.03</v>
      </c>
      <c r="I32" s="69"/>
      <c r="J32" s="7"/>
      <c r="K32" s="8"/>
      <c r="L32" s="8"/>
      <c r="M32" s="8"/>
      <c r="N32" s="7"/>
      <c r="O32" s="70">
        <f t="shared" si="0"/>
        <v>0.09</v>
      </c>
      <c r="P32" s="71">
        <f t="shared" si="1"/>
        <v>0.78999999999999992</v>
      </c>
      <c r="Q32" s="39">
        <v>40</v>
      </c>
    </row>
    <row r="33" spans="1:18" s="1" customFormat="1" ht="20.100000000000001" customHeight="1" x14ac:dyDescent="0.25">
      <c r="A33" s="38">
        <v>26</v>
      </c>
      <c r="B33" s="66" t="s">
        <v>234</v>
      </c>
      <c r="C33" s="67" t="s">
        <v>235</v>
      </c>
      <c r="D33" s="9">
        <v>0.7</v>
      </c>
      <c r="E33" s="69">
        <v>0.03</v>
      </c>
      <c r="F33" s="14"/>
      <c r="G33" s="69">
        <v>0.03</v>
      </c>
      <c r="H33" s="69">
        <v>0.03</v>
      </c>
      <c r="I33" s="69"/>
      <c r="J33" s="7"/>
      <c r="K33" s="8"/>
      <c r="L33" s="8"/>
      <c r="M33" s="8"/>
      <c r="N33" s="7"/>
      <c r="O33" s="70">
        <f t="shared" si="0"/>
        <v>0.09</v>
      </c>
      <c r="P33" s="71">
        <f t="shared" si="1"/>
        <v>0.78999999999999992</v>
      </c>
      <c r="Q33" s="39">
        <v>40</v>
      </c>
    </row>
    <row r="34" spans="1:18" s="1" customFormat="1" ht="20.100000000000001" customHeight="1" x14ac:dyDescent="0.25">
      <c r="A34" s="38">
        <v>27</v>
      </c>
      <c r="B34" s="66" t="s">
        <v>236</v>
      </c>
      <c r="C34" s="67" t="s">
        <v>237</v>
      </c>
      <c r="D34" s="9">
        <v>0.7</v>
      </c>
      <c r="E34" s="69">
        <v>0.03</v>
      </c>
      <c r="F34" s="14"/>
      <c r="G34" s="69">
        <v>0.03</v>
      </c>
      <c r="H34" s="69">
        <v>0.03</v>
      </c>
      <c r="I34" s="69"/>
      <c r="J34" s="7"/>
      <c r="K34" s="8"/>
      <c r="L34" s="8"/>
      <c r="M34" s="8"/>
      <c r="N34" s="7"/>
      <c r="O34" s="70">
        <f t="shared" si="0"/>
        <v>0.09</v>
      </c>
      <c r="P34" s="71">
        <f t="shared" si="1"/>
        <v>0.78999999999999992</v>
      </c>
      <c r="Q34" s="39">
        <v>40</v>
      </c>
    </row>
    <row r="35" spans="1:18" ht="21.75" customHeight="1" x14ac:dyDescent="0.25">
      <c r="A35" s="38">
        <v>28</v>
      </c>
      <c r="B35" s="66" t="s">
        <v>238</v>
      </c>
      <c r="C35" s="67" t="s">
        <v>239</v>
      </c>
      <c r="D35" s="9">
        <v>0.7</v>
      </c>
      <c r="E35" s="69">
        <v>0.03</v>
      </c>
      <c r="F35" s="41"/>
      <c r="G35" s="16"/>
      <c r="H35" s="16"/>
      <c r="I35" s="69">
        <v>0.03</v>
      </c>
      <c r="J35" s="2"/>
      <c r="K35" s="69">
        <v>0.03</v>
      </c>
      <c r="L35" s="16"/>
      <c r="M35" s="16"/>
      <c r="N35" s="2"/>
      <c r="O35" s="70">
        <f t="shared" si="0"/>
        <v>0.09</v>
      </c>
      <c r="P35" s="71">
        <f t="shared" si="1"/>
        <v>0.78999999999999992</v>
      </c>
      <c r="Q35" s="4">
        <v>40</v>
      </c>
    </row>
    <row r="36" spans="1:18" ht="21.75" customHeight="1" x14ac:dyDescent="0.25">
      <c r="A36" s="38">
        <v>29</v>
      </c>
      <c r="B36" s="66" t="s">
        <v>240</v>
      </c>
      <c r="C36" s="67" t="s">
        <v>241</v>
      </c>
      <c r="D36" s="9">
        <v>0.7</v>
      </c>
      <c r="E36" s="69">
        <v>0.03</v>
      </c>
      <c r="F36" s="69">
        <v>0.03</v>
      </c>
      <c r="G36" s="69">
        <v>0.03</v>
      </c>
      <c r="H36" s="75"/>
      <c r="I36" s="75"/>
      <c r="J36" s="2"/>
      <c r="K36" s="69">
        <v>0.03</v>
      </c>
      <c r="L36" s="75"/>
      <c r="M36" s="75"/>
      <c r="N36" s="2"/>
      <c r="O36" s="70">
        <f t="shared" si="0"/>
        <v>0.12</v>
      </c>
      <c r="P36" s="71">
        <f t="shared" si="1"/>
        <v>0.82</v>
      </c>
      <c r="Q36" s="4">
        <v>45</v>
      </c>
    </row>
    <row r="37" spans="1:18" ht="21.75" customHeight="1" x14ac:dyDescent="0.25">
      <c r="A37" s="38">
        <v>30</v>
      </c>
      <c r="B37" s="66" t="s">
        <v>242</v>
      </c>
      <c r="C37" s="67" t="s">
        <v>243</v>
      </c>
      <c r="D37" s="9">
        <v>0.7</v>
      </c>
      <c r="E37" s="69">
        <v>0.03</v>
      </c>
      <c r="F37" s="69">
        <v>0.03</v>
      </c>
      <c r="G37" s="69">
        <v>0.03</v>
      </c>
      <c r="H37" s="76"/>
      <c r="I37" s="76"/>
      <c r="J37" s="2"/>
      <c r="K37" s="69">
        <v>0.03</v>
      </c>
      <c r="L37" s="76"/>
      <c r="M37" s="76"/>
      <c r="N37" s="2"/>
      <c r="O37" s="70">
        <f t="shared" si="0"/>
        <v>0.12</v>
      </c>
      <c r="P37" s="71">
        <f t="shared" si="1"/>
        <v>0.82</v>
      </c>
      <c r="Q37" s="4">
        <v>45</v>
      </c>
    </row>
    <row r="38" spans="1:18" ht="42" customHeight="1" x14ac:dyDescent="0.25">
      <c r="A38" s="314" t="s">
        <v>21</v>
      </c>
      <c r="B38" s="314"/>
      <c r="C38" s="314"/>
      <c r="D38" s="314"/>
      <c r="E38" s="314"/>
      <c r="F38" s="314"/>
      <c r="G38" s="314"/>
      <c r="H38" s="314"/>
      <c r="I38" s="314"/>
      <c r="J38" s="314"/>
      <c r="K38" s="314"/>
      <c r="L38" s="314"/>
      <c r="M38" s="314"/>
      <c r="N38" s="314"/>
      <c r="O38" s="314"/>
      <c r="P38" s="314"/>
      <c r="Q38" s="314"/>
    </row>
    <row r="39" spans="1:18" ht="18.75" x14ac:dyDescent="0.3">
      <c r="A39" s="312" t="s">
        <v>6</v>
      </c>
      <c r="B39" s="312"/>
      <c r="C39" s="312"/>
      <c r="D39" s="312"/>
      <c r="E39" s="312"/>
      <c r="F39" s="312"/>
      <c r="G39" s="312"/>
      <c r="H39" s="312"/>
      <c r="I39" s="312"/>
      <c r="J39" s="312"/>
      <c r="K39" s="312"/>
      <c r="L39" s="312"/>
      <c r="M39" s="312"/>
      <c r="N39" s="312"/>
      <c r="O39" s="312"/>
      <c r="P39" s="312"/>
      <c r="Q39" s="312"/>
    </row>
    <row r="41" spans="1:18" ht="85.5" x14ac:dyDescent="0.25">
      <c r="A41" s="37" t="s">
        <v>7</v>
      </c>
      <c r="B41" s="357" t="s">
        <v>8</v>
      </c>
      <c r="C41" s="358"/>
      <c r="D41" s="358"/>
      <c r="E41" s="358"/>
      <c r="F41" s="358"/>
      <c r="G41" s="358"/>
      <c r="H41" s="359"/>
      <c r="I41" s="335" t="s">
        <v>9</v>
      </c>
      <c r="J41" s="337"/>
      <c r="K41" s="336" t="s">
        <v>10</v>
      </c>
      <c r="L41" s="337"/>
      <c r="M41" s="36" t="s">
        <v>11</v>
      </c>
      <c r="N41" s="13" t="s">
        <v>12</v>
      </c>
      <c r="O41" s="13" t="s">
        <v>13</v>
      </c>
      <c r="P41" s="13" t="s">
        <v>14</v>
      </c>
    </row>
    <row r="42" spans="1:18" ht="39.950000000000003" customHeight="1" x14ac:dyDescent="0.25">
      <c r="A42" s="6">
        <v>1</v>
      </c>
      <c r="B42" s="366" t="s">
        <v>244</v>
      </c>
      <c r="C42" s="367"/>
      <c r="D42" s="367"/>
      <c r="E42" s="367"/>
      <c r="F42" s="367"/>
      <c r="G42" s="367"/>
      <c r="H42" s="368"/>
      <c r="I42" s="344">
        <v>43800</v>
      </c>
      <c r="J42" s="345"/>
      <c r="K42" s="369"/>
      <c r="L42" s="345"/>
      <c r="M42" s="44">
        <v>27</v>
      </c>
      <c r="N42" s="23">
        <v>27</v>
      </c>
      <c r="O42" s="23">
        <v>0</v>
      </c>
      <c r="P42" s="45" t="s">
        <v>15</v>
      </c>
      <c r="R42">
        <f>COUNTBLANK(E8:E37)</f>
        <v>3</v>
      </c>
    </row>
    <row r="43" spans="1:18" ht="39.950000000000003" customHeight="1" x14ac:dyDescent="0.25">
      <c r="A43" s="6">
        <v>2</v>
      </c>
      <c r="B43" s="366" t="s">
        <v>245</v>
      </c>
      <c r="C43" s="367"/>
      <c r="D43" s="367"/>
      <c r="E43" s="367"/>
      <c r="F43" s="367"/>
      <c r="G43" s="367"/>
      <c r="H43" s="368"/>
      <c r="I43" s="369" t="s">
        <v>246</v>
      </c>
      <c r="J43" s="345"/>
      <c r="K43" s="369" t="s">
        <v>246</v>
      </c>
      <c r="L43" s="345"/>
      <c r="M43" s="44">
        <v>9</v>
      </c>
      <c r="N43" s="23">
        <v>9</v>
      </c>
      <c r="O43" s="23">
        <v>0</v>
      </c>
      <c r="P43" s="45" t="s">
        <v>15</v>
      </c>
      <c r="R43">
        <f>COUNTBLANK(F8:F37)</f>
        <v>21</v>
      </c>
    </row>
    <row r="44" spans="1:18" ht="39.950000000000003" customHeight="1" x14ac:dyDescent="0.25">
      <c r="A44" s="6">
        <v>3</v>
      </c>
      <c r="B44" s="366" t="s">
        <v>247</v>
      </c>
      <c r="C44" s="367"/>
      <c r="D44" s="367"/>
      <c r="E44" s="367"/>
      <c r="F44" s="367"/>
      <c r="G44" s="367"/>
      <c r="H44" s="368"/>
      <c r="I44" s="369" t="s">
        <v>248</v>
      </c>
      <c r="J44" s="345"/>
      <c r="K44" s="369" t="s">
        <v>248</v>
      </c>
      <c r="L44" s="345"/>
      <c r="M44" s="44">
        <v>20</v>
      </c>
      <c r="N44" s="23">
        <v>20</v>
      </c>
      <c r="O44" s="23">
        <v>0</v>
      </c>
      <c r="P44" s="45" t="s">
        <v>15</v>
      </c>
      <c r="R44">
        <f>COUNTBLANK(G8:G37)</f>
        <v>10</v>
      </c>
    </row>
    <row r="45" spans="1:18" ht="39.950000000000003" customHeight="1" x14ac:dyDescent="0.25">
      <c r="A45" s="6">
        <v>4</v>
      </c>
      <c r="B45" s="366" t="s">
        <v>249</v>
      </c>
      <c r="C45" s="367"/>
      <c r="D45" s="367"/>
      <c r="E45" s="367"/>
      <c r="F45" s="367"/>
      <c r="G45" s="367"/>
      <c r="H45" s="368"/>
      <c r="I45" s="369" t="s">
        <v>83</v>
      </c>
      <c r="J45" s="345"/>
      <c r="K45" s="369" t="s">
        <v>248</v>
      </c>
      <c r="L45" s="345"/>
      <c r="M45" s="44">
        <v>15</v>
      </c>
      <c r="N45" s="23">
        <v>15</v>
      </c>
      <c r="O45" s="23">
        <v>0</v>
      </c>
      <c r="P45" s="45" t="s">
        <v>15</v>
      </c>
      <c r="R45">
        <f>COUNTBLANK(H8:H37)</f>
        <v>15</v>
      </c>
    </row>
    <row r="46" spans="1:18" ht="39.950000000000003" customHeight="1" x14ac:dyDescent="0.25">
      <c r="A46" s="6">
        <v>5</v>
      </c>
      <c r="B46" s="366" t="s">
        <v>250</v>
      </c>
      <c r="C46" s="367"/>
      <c r="D46" s="367"/>
      <c r="E46" s="367"/>
      <c r="F46" s="367"/>
      <c r="G46" s="367"/>
      <c r="H46" s="368"/>
      <c r="I46" s="369" t="s">
        <v>251</v>
      </c>
      <c r="J46" s="345"/>
      <c r="K46" s="370"/>
      <c r="L46" s="371"/>
      <c r="M46" s="44">
        <v>13</v>
      </c>
      <c r="N46" s="23">
        <v>13</v>
      </c>
      <c r="O46" s="23">
        <v>0</v>
      </c>
      <c r="P46" s="45" t="s">
        <v>15</v>
      </c>
      <c r="R46">
        <f>COUNTBLANK(I8:I37)</f>
        <v>17</v>
      </c>
    </row>
    <row r="47" spans="1:18" ht="39.950000000000003" customHeight="1" x14ac:dyDescent="0.25">
      <c r="A47" s="6">
        <v>6</v>
      </c>
      <c r="B47" s="366" t="s">
        <v>252</v>
      </c>
      <c r="C47" s="367"/>
      <c r="D47" s="367"/>
      <c r="E47" s="367"/>
      <c r="F47" s="367"/>
      <c r="G47" s="367"/>
      <c r="H47" s="368"/>
      <c r="I47" s="369" t="s">
        <v>253</v>
      </c>
      <c r="J47" s="345"/>
      <c r="K47" s="370"/>
      <c r="L47" s="371"/>
      <c r="M47" s="44">
        <v>6</v>
      </c>
      <c r="N47" s="23">
        <v>6</v>
      </c>
      <c r="O47" s="23">
        <v>0</v>
      </c>
      <c r="P47" s="45" t="s">
        <v>15</v>
      </c>
      <c r="R47">
        <f>COUNTBLANK(J8:J37)</f>
        <v>24</v>
      </c>
    </row>
    <row r="48" spans="1:18" ht="39.950000000000003" customHeight="1" x14ac:dyDescent="0.25">
      <c r="A48" s="6">
        <v>7</v>
      </c>
      <c r="B48" s="366" t="s">
        <v>254</v>
      </c>
      <c r="C48" s="367"/>
      <c r="D48" s="367"/>
      <c r="E48" s="367"/>
      <c r="F48" s="367"/>
      <c r="G48" s="367"/>
      <c r="H48" s="368"/>
      <c r="I48" s="369" t="s">
        <v>251</v>
      </c>
      <c r="J48" s="345"/>
      <c r="K48" s="370"/>
      <c r="L48" s="371"/>
      <c r="M48" s="44">
        <v>15</v>
      </c>
      <c r="N48" s="23">
        <v>15</v>
      </c>
      <c r="O48" s="23">
        <v>0</v>
      </c>
      <c r="P48" s="45" t="s">
        <v>255</v>
      </c>
      <c r="R48">
        <f>COUNTBLANK(K8:K37)</f>
        <v>15</v>
      </c>
    </row>
    <row r="49" spans="1:18" ht="39.950000000000003" customHeight="1" x14ac:dyDescent="0.25">
      <c r="A49" s="6">
        <v>8</v>
      </c>
      <c r="B49" s="366" t="s">
        <v>256</v>
      </c>
      <c r="C49" s="367"/>
      <c r="D49" s="367"/>
      <c r="E49" s="367"/>
      <c r="F49" s="367"/>
      <c r="G49" s="367"/>
      <c r="H49" s="368"/>
      <c r="I49" s="369" t="s">
        <v>257</v>
      </c>
      <c r="J49" s="345"/>
      <c r="K49" s="370"/>
      <c r="L49" s="371"/>
      <c r="M49" s="44">
        <v>2</v>
      </c>
      <c r="N49" s="23">
        <v>2</v>
      </c>
      <c r="O49" s="23">
        <v>0</v>
      </c>
      <c r="P49" s="45" t="s">
        <v>255</v>
      </c>
      <c r="R49">
        <f>COUNTBLANK(L8:L37)</f>
        <v>28</v>
      </c>
    </row>
    <row r="50" spans="1:18" ht="39.950000000000003" customHeight="1" x14ac:dyDescent="0.25">
      <c r="A50" s="6">
        <v>9</v>
      </c>
      <c r="B50" s="366" t="s">
        <v>258</v>
      </c>
      <c r="C50" s="367"/>
      <c r="D50" s="367"/>
      <c r="E50" s="367"/>
      <c r="F50" s="367"/>
      <c r="G50" s="367"/>
      <c r="H50" s="368"/>
      <c r="I50" s="369" t="s">
        <v>259</v>
      </c>
      <c r="J50" s="345"/>
      <c r="K50" s="369" t="s">
        <v>260</v>
      </c>
      <c r="L50" s="345"/>
      <c r="M50" s="44">
        <v>10</v>
      </c>
      <c r="N50" s="23">
        <v>10</v>
      </c>
      <c r="O50" s="23">
        <v>0</v>
      </c>
      <c r="P50" s="45" t="s">
        <v>15</v>
      </c>
      <c r="R50">
        <f>COUNTBLANK(M8:M37)</f>
        <v>20</v>
      </c>
    </row>
    <row r="51" spans="1:18" ht="39.950000000000003" customHeight="1" x14ac:dyDescent="0.25">
      <c r="A51" s="6">
        <v>10</v>
      </c>
      <c r="B51" s="366" t="s">
        <v>261</v>
      </c>
      <c r="C51" s="367"/>
      <c r="D51" s="367"/>
      <c r="E51" s="367"/>
      <c r="F51" s="367"/>
      <c r="G51" s="367"/>
      <c r="H51" s="368"/>
      <c r="I51" s="369" t="s">
        <v>262</v>
      </c>
      <c r="J51" s="345"/>
      <c r="K51" s="369" t="s">
        <v>262</v>
      </c>
      <c r="L51" s="345"/>
      <c r="M51" s="44">
        <v>4</v>
      </c>
      <c r="N51" s="23">
        <v>4</v>
      </c>
      <c r="O51" s="23">
        <v>0</v>
      </c>
      <c r="P51" s="45" t="s">
        <v>15</v>
      </c>
      <c r="R51">
        <f>COUNTBLANK(N8:N37)</f>
        <v>26</v>
      </c>
    </row>
    <row r="54" spans="1:18" ht="15.75" x14ac:dyDescent="0.25">
      <c r="K54" s="328" t="s">
        <v>16</v>
      </c>
      <c r="L54" s="328"/>
      <c r="M54" s="328"/>
      <c r="N54" s="328"/>
      <c r="O54" s="328"/>
      <c r="P54" s="328"/>
      <c r="Q54" s="328"/>
    </row>
    <row r="55" spans="1:18" ht="15.75" x14ac:dyDescent="0.25">
      <c r="K55" s="329" t="s">
        <v>17</v>
      </c>
      <c r="L55" s="329"/>
      <c r="M55" s="329"/>
      <c r="N55" s="329"/>
      <c r="O55" s="329"/>
      <c r="P55" s="329"/>
      <c r="Q55" s="329"/>
    </row>
  </sheetData>
  <mergeCells count="47">
    <mergeCell ref="K54:Q54"/>
    <mergeCell ref="K55:Q55"/>
    <mergeCell ref="B50:H50"/>
    <mergeCell ref="I50:J50"/>
    <mergeCell ref="K50:L50"/>
    <mergeCell ref="B51:H51"/>
    <mergeCell ref="I51:J51"/>
    <mergeCell ref="K51:L51"/>
    <mergeCell ref="B48:H48"/>
    <mergeCell ref="I48:J48"/>
    <mergeCell ref="K48:L48"/>
    <mergeCell ref="B49:H49"/>
    <mergeCell ref="I49:J49"/>
    <mergeCell ref="K49:L49"/>
    <mergeCell ref="B46:H46"/>
    <mergeCell ref="I46:J46"/>
    <mergeCell ref="K46:L46"/>
    <mergeCell ref="B47:H47"/>
    <mergeCell ref="I47:J47"/>
    <mergeCell ref="K47:L47"/>
    <mergeCell ref="B44:H44"/>
    <mergeCell ref="I44:J44"/>
    <mergeCell ref="K44:L44"/>
    <mergeCell ref="B45:H45"/>
    <mergeCell ref="I45:J45"/>
    <mergeCell ref="K45:L45"/>
    <mergeCell ref="B43:H43"/>
    <mergeCell ref="I43:J43"/>
    <mergeCell ref="K43:L43"/>
    <mergeCell ref="B42:H42"/>
    <mergeCell ref="I42:J42"/>
    <mergeCell ref="K42:L42"/>
    <mergeCell ref="A38:Q38"/>
    <mergeCell ref="A39:Q39"/>
    <mergeCell ref="B41:H41"/>
    <mergeCell ref="A1:F1"/>
    <mergeCell ref="A2:F2"/>
    <mergeCell ref="A4:Q4"/>
    <mergeCell ref="A5:Q5"/>
    <mergeCell ref="A6:A7"/>
    <mergeCell ref="B6:C7"/>
    <mergeCell ref="D6:D7"/>
    <mergeCell ref="E6:O6"/>
    <mergeCell ref="P6:P7"/>
    <mergeCell ref="Q6:Q7"/>
    <mergeCell ref="I41:J41"/>
    <mergeCell ref="K41:L4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O42"/>
  <sheetViews>
    <sheetView topLeftCell="A25" workbookViewId="0">
      <selection activeCell="A32" sqref="A32:J32"/>
    </sheetView>
  </sheetViews>
  <sheetFormatPr defaultRowHeight="15" x14ac:dyDescent="0.25"/>
  <cols>
    <col min="1" max="1" width="5.28515625" customWidth="1"/>
    <col min="2" max="2" width="19.7109375" customWidth="1"/>
    <col min="3" max="3" width="13.28515625" customWidth="1"/>
    <col min="4" max="4" width="10" customWidth="1"/>
    <col min="5" max="6" width="9.5703125" customWidth="1"/>
    <col min="8" max="8" width="10" customWidth="1"/>
    <col min="9" max="9" width="10.28515625" bestFit="1" customWidth="1"/>
    <col min="10" max="10" width="10.28515625" customWidth="1"/>
  </cols>
  <sheetData>
    <row r="1" spans="1:15" ht="35.25" customHeight="1" x14ac:dyDescent="0.25">
      <c r="A1" s="360" t="s">
        <v>176</v>
      </c>
      <c r="B1" s="360"/>
      <c r="C1" s="360"/>
      <c r="D1" s="360"/>
      <c r="E1" s="360"/>
      <c r="F1" s="5"/>
      <c r="G1" s="5"/>
      <c r="H1" s="5"/>
      <c r="I1" s="5"/>
      <c r="J1" s="5"/>
    </row>
    <row r="2" spans="1:15" ht="18.75" x14ac:dyDescent="0.25">
      <c r="A2" s="361" t="s">
        <v>263</v>
      </c>
      <c r="B2" s="361"/>
      <c r="C2" s="361"/>
      <c r="D2" s="361"/>
      <c r="E2" s="361"/>
      <c r="F2" s="5"/>
      <c r="G2" s="5"/>
      <c r="H2" s="5"/>
      <c r="I2" s="5"/>
      <c r="J2" s="5"/>
    </row>
    <row r="3" spans="1:15" x14ac:dyDescent="0.25">
      <c r="A3" s="3"/>
      <c r="B3" s="3"/>
      <c r="C3" s="3"/>
      <c r="D3" s="5"/>
      <c r="E3" s="5"/>
      <c r="F3" s="5"/>
      <c r="G3" s="5"/>
      <c r="H3" s="5"/>
      <c r="I3" s="5"/>
      <c r="J3" s="5"/>
    </row>
    <row r="4" spans="1:15" ht="20.25" x14ac:dyDescent="0.3">
      <c r="A4" s="353" t="s">
        <v>22</v>
      </c>
      <c r="B4" s="353"/>
      <c r="C4" s="353"/>
      <c r="D4" s="353"/>
      <c r="E4" s="353"/>
      <c r="F4" s="353"/>
      <c r="G4" s="353"/>
      <c r="H4" s="353"/>
      <c r="I4" s="353"/>
      <c r="J4" s="353"/>
      <c r="L4" s="10">
        <v>0.3</v>
      </c>
      <c r="M4" s="11">
        <v>4</v>
      </c>
    </row>
    <row r="5" spans="1:15" ht="20.25" x14ac:dyDescent="0.3">
      <c r="A5" s="325"/>
      <c r="B5" s="325"/>
      <c r="C5" s="325"/>
      <c r="D5" s="325"/>
      <c r="E5" s="325"/>
      <c r="F5" s="325"/>
      <c r="G5" s="325"/>
      <c r="H5" s="325"/>
      <c r="I5" s="325"/>
      <c r="J5" s="325"/>
      <c r="L5" s="11">
        <f>(M5*L4)/M4</f>
        <v>7.4999999999999997E-2</v>
      </c>
      <c r="M5" s="11">
        <v>1</v>
      </c>
    </row>
    <row r="6" spans="1:15" s="1" customFormat="1" ht="58.5" customHeight="1" x14ac:dyDescent="0.25">
      <c r="A6" s="319" t="s">
        <v>0</v>
      </c>
      <c r="B6" s="319" t="s">
        <v>1</v>
      </c>
      <c r="C6" s="354" t="s">
        <v>18</v>
      </c>
      <c r="D6" s="316" t="s">
        <v>2</v>
      </c>
      <c r="E6" s="317"/>
      <c r="F6" s="317"/>
      <c r="G6" s="317"/>
      <c r="H6" s="318"/>
      <c r="I6" s="372" t="s">
        <v>4</v>
      </c>
      <c r="J6" s="323" t="s">
        <v>5</v>
      </c>
    </row>
    <row r="7" spans="1:15" s="1" customFormat="1" ht="71.25" customHeight="1" x14ac:dyDescent="0.25">
      <c r="A7" s="320"/>
      <c r="B7" s="320"/>
      <c r="C7" s="355"/>
      <c r="D7" s="7" t="s">
        <v>103</v>
      </c>
      <c r="E7" s="7" t="s">
        <v>104</v>
      </c>
      <c r="F7" s="8" t="s">
        <v>105</v>
      </c>
      <c r="G7" s="7" t="s">
        <v>181</v>
      </c>
      <c r="H7" s="8" t="s">
        <v>3</v>
      </c>
      <c r="I7" s="373"/>
      <c r="J7" s="324"/>
    </row>
    <row r="8" spans="1:15" ht="30" customHeight="1" x14ac:dyDescent="0.25">
      <c r="A8" s="2">
        <v>1</v>
      </c>
      <c r="B8" s="77" t="s">
        <v>264</v>
      </c>
      <c r="C8" s="9">
        <v>0.7</v>
      </c>
      <c r="D8" s="78">
        <v>7.4999999999999997E-2</v>
      </c>
      <c r="E8" s="78">
        <v>7.4999999999999997E-2</v>
      </c>
      <c r="F8" s="78">
        <v>7.4999999999999997E-2</v>
      </c>
      <c r="G8" s="78">
        <v>7.4999999999999997E-2</v>
      </c>
      <c r="H8" s="79">
        <f>SUM(D8:G8)</f>
        <v>0.3</v>
      </c>
      <c r="I8" s="79">
        <f>SUM(C8:G8)</f>
        <v>0.99999999999999978</v>
      </c>
      <c r="J8" s="4">
        <v>50</v>
      </c>
    </row>
    <row r="9" spans="1:15" ht="30" customHeight="1" x14ac:dyDescent="0.25">
      <c r="A9" s="2">
        <v>2</v>
      </c>
      <c r="B9" s="77" t="s">
        <v>265</v>
      </c>
      <c r="C9" s="9">
        <v>0.7</v>
      </c>
      <c r="D9" s="78">
        <v>7.4999999999999997E-2</v>
      </c>
      <c r="E9" s="78">
        <v>7.4999999999999997E-2</v>
      </c>
      <c r="F9" s="78"/>
      <c r="G9" s="78"/>
      <c r="H9" s="79">
        <f t="shared" ref="H9:H23" si="0">SUM(D9:G9)</f>
        <v>0.15</v>
      </c>
      <c r="I9" s="79">
        <f t="shared" ref="I9:I23" si="1">SUM(C9:G9)</f>
        <v>0.84999999999999987</v>
      </c>
      <c r="J9" s="4">
        <v>45</v>
      </c>
    </row>
    <row r="10" spans="1:15" ht="30" customHeight="1" x14ac:dyDescent="0.25">
      <c r="A10" s="2">
        <v>3</v>
      </c>
      <c r="B10" s="77" t="s">
        <v>266</v>
      </c>
      <c r="C10" s="9">
        <v>0.7</v>
      </c>
      <c r="D10" s="78">
        <v>7.4999999999999997E-2</v>
      </c>
      <c r="E10" s="78">
        <v>7.4999999999999997E-2</v>
      </c>
      <c r="F10" s="78">
        <v>7.4999999999999997E-2</v>
      </c>
      <c r="G10" s="78"/>
      <c r="H10" s="79">
        <f t="shared" si="0"/>
        <v>0.22499999999999998</v>
      </c>
      <c r="I10" s="79">
        <f t="shared" si="1"/>
        <v>0.92499999999999982</v>
      </c>
      <c r="J10" s="4">
        <v>50</v>
      </c>
    </row>
    <row r="11" spans="1:15" ht="30" customHeight="1" x14ac:dyDescent="0.25">
      <c r="A11" s="2">
        <v>4</v>
      </c>
      <c r="B11" s="80" t="s">
        <v>267</v>
      </c>
      <c r="C11" s="9">
        <v>0.7</v>
      </c>
      <c r="D11" s="78"/>
      <c r="E11" s="78">
        <v>7.4999999999999997E-2</v>
      </c>
      <c r="F11" s="78">
        <v>7.4999999999999997E-2</v>
      </c>
      <c r="G11" s="78">
        <v>7.4999999999999997E-2</v>
      </c>
      <c r="H11" s="79">
        <f t="shared" si="0"/>
        <v>0.22499999999999998</v>
      </c>
      <c r="I11" s="79">
        <f t="shared" si="1"/>
        <v>0.92499999999999982</v>
      </c>
      <c r="J11" s="4">
        <v>50</v>
      </c>
      <c r="K11" s="81"/>
      <c r="L11" s="42"/>
      <c r="M11" s="42"/>
      <c r="N11" s="42"/>
      <c r="O11" s="42"/>
    </row>
    <row r="12" spans="1:15" ht="30" customHeight="1" x14ac:dyDescent="0.25">
      <c r="A12" s="2">
        <v>5</v>
      </c>
      <c r="B12" s="77" t="s">
        <v>268</v>
      </c>
      <c r="C12" s="9">
        <v>0.7</v>
      </c>
      <c r="D12" s="78">
        <v>7.4999999999999997E-2</v>
      </c>
      <c r="E12" s="78">
        <v>7.4999999999999997E-2</v>
      </c>
      <c r="F12" s="78"/>
      <c r="G12" s="78"/>
      <c r="H12" s="79">
        <f t="shared" si="0"/>
        <v>0.15</v>
      </c>
      <c r="I12" s="79">
        <f t="shared" si="1"/>
        <v>0.84999999999999987</v>
      </c>
      <c r="J12" s="4">
        <v>45</v>
      </c>
      <c r="L12" s="42"/>
      <c r="M12" s="42"/>
      <c r="N12" s="42"/>
      <c r="O12" s="42"/>
    </row>
    <row r="13" spans="1:15" ht="30" customHeight="1" x14ac:dyDescent="0.25">
      <c r="A13" s="2">
        <v>6</v>
      </c>
      <c r="B13" s="77" t="s">
        <v>269</v>
      </c>
      <c r="C13" s="9">
        <v>0.7</v>
      </c>
      <c r="D13" s="78">
        <v>7.4999999999999997E-2</v>
      </c>
      <c r="E13" s="78">
        <v>7.4999999999999997E-2</v>
      </c>
      <c r="F13" s="78"/>
      <c r="G13" s="78"/>
      <c r="H13" s="79">
        <f t="shared" si="0"/>
        <v>0.15</v>
      </c>
      <c r="I13" s="79">
        <f t="shared" si="1"/>
        <v>0.84999999999999987</v>
      </c>
      <c r="J13" s="4">
        <v>45</v>
      </c>
      <c r="L13" s="42"/>
      <c r="M13" s="42"/>
      <c r="N13" s="42"/>
      <c r="O13" s="42"/>
    </row>
    <row r="14" spans="1:15" ht="30" customHeight="1" x14ac:dyDescent="0.25">
      <c r="A14" s="2">
        <v>7</v>
      </c>
      <c r="B14" s="77" t="s">
        <v>270</v>
      </c>
      <c r="C14" s="9">
        <v>0.7</v>
      </c>
      <c r="D14" s="78">
        <v>7.4999999999999997E-2</v>
      </c>
      <c r="E14" s="78">
        <v>7.4999999999999997E-2</v>
      </c>
      <c r="F14" s="78"/>
      <c r="G14" s="78"/>
      <c r="H14" s="79">
        <f t="shared" si="0"/>
        <v>0.15</v>
      </c>
      <c r="I14" s="79">
        <f t="shared" si="1"/>
        <v>0.84999999999999987</v>
      </c>
      <c r="J14" s="4">
        <v>45</v>
      </c>
      <c r="L14" s="42"/>
      <c r="M14" s="42"/>
      <c r="N14" s="42"/>
      <c r="O14" s="42"/>
    </row>
    <row r="15" spans="1:15" ht="30" customHeight="1" x14ac:dyDescent="0.25">
      <c r="A15" s="2">
        <v>8</v>
      </c>
      <c r="B15" s="77" t="s">
        <v>271</v>
      </c>
      <c r="C15" s="9">
        <v>0.7</v>
      </c>
      <c r="D15" s="78">
        <v>7.4999999999999997E-2</v>
      </c>
      <c r="E15" s="78">
        <v>7.4999999999999997E-2</v>
      </c>
      <c r="F15" s="78"/>
      <c r="G15" s="78"/>
      <c r="H15" s="79">
        <f t="shared" si="0"/>
        <v>0.15</v>
      </c>
      <c r="I15" s="79">
        <f t="shared" si="1"/>
        <v>0.84999999999999987</v>
      </c>
      <c r="J15" s="4">
        <v>45</v>
      </c>
      <c r="L15" s="42"/>
      <c r="M15" s="42"/>
      <c r="N15" s="42"/>
      <c r="O15" s="42"/>
    </row>
    <row r="16" spans="1:15" ht="30" customHeight="1" x14ac:dyDescent="0.25">
      <c r="A16" s="2">
        <v>9</v>
      </c>
      <c r="B16" s="77" t="s">
        <v>272</v>
      </c>
      <c r="C16" s="9">
        <v>0.7</v>
      </c>
      <c r="D16" s="78">
        <v>7.4999999999999997E-2</v>
      </c>
      <c r="E16" s="78">
        <v>7.4999999999999997E-2</v>
      </c>
      <c r="F16" s="78"/>
      <c r="G16" s="78"/>
      <c r="H16" s="79">
        <f t="shared" si="0"/>
        <v>0.15</v>
      </c>
      <c r="I16" s="79">
        <f t="shared" si="1"/>
        <v>0.84999999999999987</v>
      </c>
      <c r="J16" s="4">
        <v>45</v>
      </c>
      <c r="L16" s="42"/>
      <c r="M16" s="42"/>
      <c r="N16" s="42"/>
      <c r="O16" s="42"/>
    </row>
    <row r="17" spans="1:15" ht="30" customHeight="1" x14ac:dyDescent="0.25">
      <c r="A17" s="2">
        <v>10</v>
      </c>
      <c r="B17" s="77" t="s">
        <v>273</v>
      </c>
      <c r="C17" s="9">
        <v>0.7</v>
      </c>
      <c r="D17" s="78">
        <v>7.4999999999999997E-2</v>
      </c>
      <c r="E17" s="78">
        <v>7.4999999999999997E-2</v>
      </c>
      <c r="F17" s="78"/>
      <c r="G17" s="78"/>
      <c r="H17" s="79">
        <f t="shared" si="0"/>
        <v>0.15</v>
      </c>
      <c r="I17" s="79">
        <f t="shared" si="1"/>
        <v>0.84999999999999987</v>
      </c>
      <c r="J17" s="4">
        <v>45</v>
      </c>
      <c r="L17" s="42"/>
      <c r="M17" s="42"/>
      <c r="N17" s="42"/>
      <c r="O17" s="42"/>
    </row>
    <row r="18" spans="1:15" s="81" customFormat="1" ht="30" customHeight="1" x14ac:dyDescent="0.25">
      <c r="A18" s="2">
        <v>11</v>
      </c>
      <c r="B18" s="77" t="s">
        <v>274</v>
      </c>
      <c r="C18" s="9">
        <v>0.7</v>
      </c>
      <c r="D18" s="78"/>
      <c r="E18" s="78">
        <v>7.4999999999999997E-2</v>
      </c>
      <c r="F18" s="78"/>
      <c r="G18" s="78"/>
      <c r="H18" s="79">
        <f t="shared" si="0"/>
        <v>7.4999999999999997E-2</v>
      </c>
      <c r="I18" s="79">
        <f t="shared" si="1"/>
        <v>0.77499999999999991</v>
      </c>
      <c r="J18" s="4">
        <v>40</v>
      </c>
      <c r="L18" s="82"/>
      <c r="M18" s="82"/>
      <c r="N18" s="82"/>
      <c r="O18" s="82"/>
    </row>
    <row r="19" spans="1:15" s="81" customFormat="1" ht="30" customHeight="1" x14ac:dyDescent="0.25">
      <c r="A19" s="2">
        <v>12</v>
      </c>
      <c r="B19" s="77" t="s">
        <v>275</v>
      </c>
      <c r="C19" s="9">
        <v>0.7</v>
      </c>
      <c r="D19" s="78">
        <v>7.4999999999999997E-2</v>
      </c>
      <c r="E19" s="78"/>
      <c r="F19" s="78">
        <v>7.4999999999999997E-2</v>
      </c>
      <c r="G19" s="78"/>
      <c r="H19" s="79">
        <f t="shared" si="0"/>
        <v>0.15</v>
      </c>
      <c r="I19" s="79">
        <f t="shared" si="1"/>
        <v>0.84999999999999987</v>
      </c>
      <c r="J19" s="4">
        <v>45</v>
      </c>
      <c r="L19" s="82"/>
      <c r="M19" s="82"/>
      <c r="N19" s="82"/>
      <c r="O19" s="82"/>
    </row>
    <row r="20" spans="1:15" ht="30" customHeight="1" x14ac:dyDescent="0.25">
      <c r="A20" s="2">
        <v>13</v>
      </c>
      <c r="B20" s="77" t="s">
        <v>276</v>
      </c>
      <c r="C20" s="9">
        <v>0.7</v>
      </c>
      <c r="D20" s="78">
        <v>7.4999999999999997E-2</v>
      </c>
      <c r="E20" s="78">
        <v>7.4999999999999997E-2</v>
      </c>
      <c r="F20" s="78">
        <v>7.4999999999999997E-2</v>
      </c>
      <c r="G20" s="78"/>
      <c r="H20" s="79">
        <f t="shared" si="0"/>
        <v>0.22499999999999998</v>
      </c>
      <c r="I20" s="79">
        <f t="shared" si="1"/>
        <v>0.92499999999999982</v>
      </c>
      <c r="J20" s="4">
        <v>50</v>
      </c>
      <c r="L20" s="42"/>
      <c r="M20" s="42"/>
      <c r="N20" s="42"/>
      <c r="O20" s="42"/>
    </row>
    <row r="21" spans="1:15" ht="30" customHeight="1" x14ac:dyDescent="0.25">
      <c r="A21" s="2">
        <v>14</v>
      </c>
      <c r="B21" s="77" t="s">
        <v>277</v>
      </c>
      <c r="C21" s="9">
        <v>0.7</v>
      </c>
      <c r="D21" s="78">
        <v>7.4999999999999997E-2</v>
      </c>
      <c r="E21" s="78">
        <v>7.4999999999999997E-2</v>
      </c>
      <c r="F21" s="78"/>
      <c r="G21" s="78"/>
      <c r="H21" s="79">
        <f t="shared" si="0"/>
        <v>0.15</v>
      </c>
      <c r="I21" s="79">
        <f t="shared" si="1"/>
        <v>0.84999999999999987</v>
      </c>
      <c r="J21" s="4">
        <v>45</v>
      </c>
      <c r="L21" s="42"/>
      <c r="M21" s="42"/>
      <c r="N21" s="42"/>
      <c r="O21" s="42"/>
    </row>
    <row r="22" spans="1:15" ht="30" customHeight="1" x14ac:dyDescent="0.25">
      <c r="A22" s="2">
        <v>15</v>
      </c>
      <c r="B22" s="77" t="s">
        <v>278</v>
      </c>
      <c r="C22" s="9">
        <v>0.7</v>
      </c>
      <c r="D22" s="78">
        <v>7.4999999999999997E-2</v>
      </c>
      <c r="E22" s="78">
        <v>7.4999999999999997E-2</v>
      </c>
      <c r="F22" s="78"/>
      <c r="G22" s="78"/>
      <c r="H22" s="79">
        <f t="shared" si="0"/>
        <v>0.15</v>
      </c>
      <c r="I22" s="79">
        <f t="shared" si="1"/>
        <v>0.84999999999999987</v>
      </c>
      <c r="J22" s="4">
        <v>45</v>
      </c>
      <c r="L22" s="42"/>
      <c r="M22" s="42"/>
      <c r="N22" s="42"/>
      <c r="O22" s="42"/>
    </row>
    <row r="23" spans="1:15" ht="30" customHeight="1" x14ac:dyDescent="0.25">
      <c r="A23" s="2">
        <v>16</v>
      </c>
      <c r="B23" s="77" t="s">
        <v>279</v>
      </c>
      <c r="C23" s="9">
        <v>0.7</v>
      </c>
      <c r="D23" s="78">
        <v>7.4999999999999997E-2</v>
      </c>
      <c r="E23" s="78">
        <v>7.4999999999999997E-2</v>
      </c>
      <c r="F23" s="78"/>
      <c r="G23" s="78"/>
      <c r="H23" s="79">
        <f t="shared" si="0"/>
        <v>0.15</v>
      </c>
      <c r="I23" s="79">
        <f t="shared" si="1"/>
        <v>0.84999999999999987</v>
      </c>
      <c r="J23" s="4">
        <v>45</v>
      </c>
      <c r="L23" s="42"/>
      <c r="M23" s="42"/>
      <c r="N23" s="42"/>
      <c r="O23" s="42"/>
    </row>
    <row r="24" spans="1:15" ht="19.5" customHeight="1" x14ac:dyDescent="0.25">
      <c r="A24" s="314"/>
      <c r="B24" s="314"/>
      <c r="C24" s="314"/>
      <c r="D24" s="314"/>
      <c r="E24" s="314"/>
      <c r="F24" s="314"/>
      <c r="G24" s="314"/>
      <c r="H24" s="314"/>
      <c r="I24" s="314"/>
      <c r="J24" s="314"/>
    </row>
    <row r="25" spans="1:15" ht="34.5" customHeight="1" x14ac:dyDescent="0.3">
      <c r="A25" s="312" t="s">
        <v>6</v>
      </c>
      <c r="B25" s="312"/>
      <c r="C25" s="312"/>
      <c r="D25" s="312"/>
      <c r="E25" s="312"/>
      <c r="F25" s="312"/>
      <c r="G25" s="312"/>
      <c r="H25" s="312"/>
      <c r="I25" s="312"/>
      <c r="J25" s="312"/>
    </row>
    <row r="26" spans="1:15" ht="24" customHeight="1" x14ac:dyDescent="0.25"/>
    <row r="27" spans="1:15" ht="94.5" customHeight="1" x14ac:dyDescent="0.25">
      <c r="A27" s="83" t="s">
        <v>7</v>
      </c>
      <c r="B27" s="83" t="s">
        <v>8</v>
      </c>
      <c r="C27" s="13" t="s">
        <v>9</v>
      </c>
      <c r="D27" s="335" t="s">
        <v>10</v>
      </c>
      <c r="E27" s="337"/>
      <c r="F27" s="335" t="s">
        <v>11</v>
      </c>
      <c r="G27" s="337"/>
      <c r="H27" s="13" t="s">
        <v>12</v>
      </c>
      <c r="I27" s="13" t="s">
        <v>13</v>
      </c>
      <c r="J27" s="13" t="s">
        <v>14</v>
      </c>
    </row>
    <row r="28" spans="1:15" ht="70.5" customHeight="1" x14ac:dyDescent="0.25">
      <c r="A28" s="84">
        <v>1</v>
      </c>
      <c r="B28" s="43" t="s">
        <v>280</v>
      </c>
      <c r="C28" s="85">
        <v>43497</v>
      </c>
      <c r="D28" s="374" t="s">
        <v>281</v>
      </c>
      <c r="E28" s="375"/>
      <c r="F28" s="376">
        <v>14</v>
      </c>
      <c r="G28" s="375"/>
      <c r="H28" s="86">
        <v>14</v>
      </c>
      <c r="I28" s="86">
        <v>0</v>
      </c>
      <c r="J28" s="87" t="s">
        <v>15</v>
      </c>
    </row>
    <row r="29" spans="1:15" ht="72" customHeight="1" x14ac:dyDescent="0.25">
      <c r="A29" s="84">
        <v>2</v>
      </c>
      <c r="B29" s="43" t="s">
        <v>282</v>
      </c>
      <c r="C29" s="85">
        <v>43499</v>
      </c>
      <c r="D29" s="376" t="s">
        <v>281</v>
      </c>
      <c r="E29" s="375"/>
      <c r="F29" s="376">
        <v>15</v>
      </c>
      <c r="G29" s="375"/>
      <c r="H29" s="86">
        <v>15</v>
      </c>
      <c r="I29" s="86">
        <v>0</v>
      </c>
      <c r="J29" s="87" t="s">
        <v>283</v>
      </c>
    </row>
    <row r="30" spans="1:15" ht="83.25" customHeight="1" x14ac:dyDescent="0.25">
      <c r="A30" s="84">
        <v>3</v>
      </c>
      <c r="B30" s="43" t="s">
        <v>284</v>
      </c>
      <c r="C30" s="85">
        <v>43497</v>
      </c>
      <c r="D30" s="374" t="s">
        <v>281</v>
      </c>
      <c r="E30" s="375"/>
      <c r="F30" s="376">
        <v>5</v>
      </c>
      <c r="G30" s="375"/>
      <c r="H30" s="86">
        <v>5</v>
      </c>
      <c r="I30" s="86">
        <v>0</v>
      </c>
      <c r="J30" s="87" t="s">
        <v>15</v>
      </c>
    </row>
    <row r="31" spans="1:15" ht="109.5" customHeight="1" x14ac:dyDescent="0.25">
      <c r="A31" s="84">
        <v>4</v>
      </c>
      <c r="B31" s="43" t="s">
        <v>285</v>
      </c>
      <c r="C31" s="85">
        <v>43497</v>
      </c>
      <c r="D31" s="374" t="s">
        <v>281</v>
      </c>
      <c r="E31" s="375"/>
      <c r="F31" s="376">
        <v>2</v>
      </c>
      <c r="G31" s="375"/>
      <c r="H31" s="86">
        <v>2</v>
      </c>
      <c r="I31" s="86">
        <v>0</v>
      </c>
      <c r="J31" s="87" t="s">
        <v>15</v>
      </c>
    </row>
    <row r="32" spans="1:15" ht="29.25" customHeight="1" x14ac:dyDescent="0.25">
      <c r="A32" s="377" t="s">
        <v>286</v>
      </c>
      <c r="B32" s="377"/>
      <c r="C32" s="377"/>
      <c r="D32" s="377"/>
      <c r="E32" s="377"/>
      <c r="F32" s="377"/>
      <c r="G32" s="377"/>
      <c r="H32" s="377"/>
      <c r="I32" s="377"/>
      <c r="J32" s="377"/>
    </row>
    <row r="33" spans="6:10" ht="15.75" x14ac:dyDescent="0.25">
      <c r="F33" s="328" t="s">
        <v>287</v>
      </c>
      <c r="G33" s="328"/>
      <c r="H33" s="328"/>
      <c r="I33" s="328"/>
      <c r="J33" s="328"/>
    </row>
    <row r="34" spans="6:10" ht="15.75" x14ac:dyDescent="0.25">
      <c r="F34" s="329" t="s">
        <v>288</v>
      </c>
      <c r="G34" s="329"/>
      <c r="H34" s="329"/>
      <c r="I34" s="329"/>
      <c r="J34" s="329"/>
    </row>
    <row r="35" spans="6:10" ht="15.75" x14ac:dyDescent="0.25">
      <c r="G35" s="378" t="s">
        <v>289</v>
      </c>
      <c r="H35" s="379"/>
      <c r="I35" s="379"/>
    </row>
    <row r="42" spans="6:10" x14ac:dyDescent="0.25">
      <c r="G42" s="380" t="s">
        <v>265</v>
      </c>
      <c r="H42" s="381"/>
      <c r="I42" s="381"/>
    </row>
  </sheetData>
  <mergeCells count="27">
    <mergeCell ref="A32:J32"/>
    <mergeCell ref="F33:J33"/>
    <mergeCell ref="F34:J34"/>
    <mergeCell ref="G35:I35"/>
    <mergeCell ref="G42:I42"/>
    <mergeCell ref="D29:E29"/>
    <mergeCell ref="F29:G29"/>
    <mergeCell ref="D30:E30"/>
    <mergeCell ref="F30:G30"/>
    <mergeCell ref="D31:E31"/>
    <mergeCell ref="F31:G31"/>
    <mergeCell ref="A24:J24"/>
    <mergeCell ref="A25:J25"/>
    <mergeCell ref="D27:E27"/>
    <mergeCell ref="F27:G27"/>
    <mergeCell ref="D28:E28"/>
    <mergeCell ref="F28:G28"/>
    <mergeCell ref="A1:E1"/>
    <mergeCell ref="A2:E2"/>
    <mergeCell ref="A4:J4"/>
    <mergeCell ref="A5:J5"/>
    <mergeCell ref="A6:A7"/>
    <mergeCell ref="B6:B7"/>
    <mergeCell ref="C6:C7"/>
    <mergeCell ref="D6:H6"/>
    <mergeCell ref="I6:I7"/>
    <mergeCell ref="J6:J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M25"/>
  <sheetViews>
    <sheetView topLeftCell="A16" workbookViewId="0">
      <selection activeCell="C19" sqref="C19"/>
    </sheetView>
  </sheetViews>
  <sheetFormatPr defaultRowHeight="15" x14ac:dyDescent="0.25"/>
  <cols>
    <col min="1" max="1" width="5.28515625" customWidth="1"/>
    <col min="2" max="2" width="22.140625" customWidth="1"/>
    <col min="3" max="3" width="13.28515625" customWidth="1"/>
    <col min="4" max="4" width="10" customWidth="1"/>
    <col min="5" max="6" width="9.5703125" customWidth="1"/>
    <col min="8" max="8" width="10" customWidth="1"/>
    <col min="9" max="9" width="10.28515625" bestFit="1" customWidth="1"/>
  </cols>
  <sheetData>
    <row r="1" spans="1:13" ht="35.25" customHeight="1" x14ac:dyDescent="0.25">
      <c r="A1" s="360" t="s">
        <v>176</v>
      </c>
      <c r="B1" s="360"/>
      <c r="C1" s="360"/>
      <c r="D1" s="360"/>
      <c r="E1" s="360"/>
      <c r="F1" s="5"/>
      <c r="G1" s="5"/>
      <c r="H1" s="5"/>
      <c r="I1" s="5"/>
      <c r="J1" s="5"/>
    </row>
    <row r="2" spans="1:13" ht="43.5" customHeight="1" x14ac:dyDescent="0.25">
      <c r="A2" s="383" t="s">
        <v>290</v>
      </c>
      <c r="B2" s="361"/>
      <c r="C2" s="361"/>
      <c r="D2" s="361"/>
      <c r="E2" s="361"/>
      <c r="F2" s="5"/>
      <c r="G2" s="5"/>
      <c r="H2" s="5"/>
      <c r="I2" s="5"/>
      <c r="J2" s="5"/>
    </row>
    <row r="3" spans="1:13" x14ac:dyDescent="0.25">
      <c r="A3" s="3"/>
      <c r="B3" s="3"/>
      <c r="C3" s="3"/>
      <c r="D3" s="5"/>
      <c r="E3" s="5"/>
      <c r="F3" s="5"/>
      <c r="G3" s="5"/>
      <c r="H3" s="5"/>
      <c r="I3" s="5"/>
      <c r="J3" s="5"/>
    </row>
    <row r="4" spans="1:13" ht="20.25" x14ac:dyDescent="0.3">
      <c r="A4" s="353" t="s">
        <v>22</v>
      </c>
      <c r="B4" s="353"/>
      <c r="C4" s="353"/>
      <c r="D4" s="353"/>
      <c r="E4" s="353"/>
      <c r="F4" s="353"/>
      <c r="G4" s="353"/>
      <c r="H4" s="353"/>
      <c r="I4" s="353"/>
      <c r="J4" s="353"/>
      <c r="L4" s="10">
        <v>0.3</v>
      </c>
      <c r="M4" s="11">
        <v>4</v>
      </c>
    </row>
    <row r="5" spans="1:13" ht="20.25" x14ac:dyDescent="0.3">
      <c r="A5" s="325"/>
      <c r="B5" s="325"/>
      <c r="C5" s="325"/>
      <c r="D5" s="325"/>
      <c r="E5" s="325"/>
      <c r="F5" s="325"/>
      <c r="G5" s="325"/>
      <c r="H5" s="325"/>
      <c r="I5" s="325"/>
      <c r="J5" s="325"/>
      <c r="L5" s="11">
        <f>(M5*L4)/M4</f>
        <v>7.4999999999999997E-2</v>
      </c>
      <c r="M5" s="11">
        <v>1</v>
      </c>
    </row>
    <row r="6" spans="1:13" s="1" customFormat="1" ht="45.75" customHeight="1" x14ac:dyDescent="0.25">
      <c r="A6" s="319" t="s">
        <v>0</v>
      </c>
      <c r="B6" s="319" t="s">
        <v>1</v>
      </c>
      <c r="C6" s="354" t="s">
        <v>18</v>
      </c>
      <c r="D6" s="316" t="s">
        <v>2</v>
      </c>
      <c r="E6" s="317"/>
      <c r="F6" s="317"/>
      <c r="G6" s="317"/>
      <c r="H6" s="318"/>
      <c r="I6" s="326" t="s">
        <v>4</v>
      </c>
      <c r="J6" s="323" t="s">
        <v>5</v>
      </c>
    </row>
    <row r="7" spans="1:13" s="1" customFormat="1" ht="51.75" customHeight="1" x14ac:dyDescent="0.25">
      <c r="A7" s="320"/>
      <c r="B7" s="320"/>
      <c r="C7" s="355"/>
      <c r="D7" s="7" t="s">
        <v>153</v>
      </c>
      <c r="E7" s="14" t="s">
        <v>291</v>
      </c>
      <c r="F7" s="8" t="s">
        <v>20</v>
      </c>
      <c r="G7" s="7" t="s">
        <v>292</v>
      </c>
      <c r="H7" s="15" t="s">
        <v>3</v>
      </c>
      <c r="I7" s="327"/>
      <c r="J7" s="324"/>
    </row>
    <row r="8" spans="1:13" ht="21.75" customHeight="1" x14ac:dyDescent="0.25">
      <c r="A8" s="2">
        <v>1</v>
      </c>
      <c r="B8" s="40" t="s">
        <v>293</v>
      </c>
      <c r="C8" s="9">
        <v>0.7</v>
      </c>
      <c r="D8" s="16">
        <v>7.4999999999999997E-2</v>
      </c>
      <c r="E8" s="41">
        <v>0.15</v>
      </c>
      <c r="F8" s="16">
        <v>7.4999999999999997E-2</v>
      </c>
      <c r="G8" s="2"/>
      <c r="H8" s="17">
        <f>D8+E8+F8</f>
        <v>0.3</v>
      </c>
      <c r="I8" s="18">
        <f>C8+H8</f>
        <v>1</v>
      </c>
      <c r="J8" s="4">
        <f>IF(I8&gt;=90%,50,IF(I8&gt;=80%,45,40))</f>
        <v>50</v>
      </c>
    </row>
    <row r="9" spans="1:13" ht="21.75" customHeight="1" x14ac:dyDescent="0.25">
      <c r="A9" s="2">
        <v>2</v>
      </c>
      <c r="B9" s="40" t="s">
        <v>294</v>
      </c>
      <c r="C9" s="9">
        <v>0.7</v>
      </c>
      <c r="D9" s="16">
        <v>7.4999999999999997E-2</v>
      </c>
      <c r="E9" s="19"/>
      <c r="F9" s="75"/>
      <c r="G9" s="2"/>
      <c r="H9" s="57">
        <f>D9+E9+F9</f>
        <v>7.4999999999999997E-2</v>
      </c>
      <c r="I9" s="18">
        <f>C9+H9</f>
        <v>0.77499999999999991</v>
      </c>
      <c r="J9" s="4">
        <f t="shared" ref="J9:J11" si="0">IF(I9&gt;=90%,50,IF(I9&gt;=80%,45,40))</f>
        <v>40</v>
      </c>
    </row>
    <row r="10" spans="1:13" ht="21.75" customHeight="1" x14ac:dyDescent="0.25">
      <c r="A10" s="2">
        <v>3</v>
      </c>
      <c r="B10" s="40" t="s">
        <v>295</v>
      </c>
      <c r="C10" s="9">
        <v>0.7</v>
      </c>
      <c r="D10" s="16">
        <v>7.4999999999999997E-2</v>
      </c>
      <c r="E10" s="41"/>
      <c r="F10" s="16">
        <v>7.4999999999999997E-2</v>
      </c>
      <c r="G10" s="2"/>
      <c r="H10" s="57">
        <f>D10+E10+F10</f>
        <v>0.15</v>
      </c>
      <c r="I10" s="18">
        <f>C10+H10</f>
        <v>0.85</v>
      </c>
      <c r="J10" s="4">
        <f t="shared" si="0"/>
        <v>45</v>
      </c>
    </row>
    <row r="11" spans="1:13" ht="21.75" customHeight="1" x14ac:dyDescent="0.25">
      <c r="A11" s="2">
        <v>4</v>
      </c>
      <c r="B11" s="40" t="s">
        <v>296</v>
      </c>
      <c r="C11" s="9">
        <v>0.7</v>
      </c>
      <c r="D11" s="16">
        <v>7.4999999999999997E-2</v>
      </c>
      <c r="E11" s="60"/>
      <c r="F11" s="16">
        <v>7.4999999999999997E-2</v>
      </c>
      <c r="G11" s="2"/>
      <c r="H11" s="17">
        <f>D11+E11+F11</f>
        <v>0.15</v>
      </c>
      <c r="I11" s="18">
        <f>C11+H11</f>
        <v>0.85</v>
      </c>
      <c r="J11" s="4">
        <f t="shared" si="0"/>
        <v>45</v>
      </c>
    </row>
    <row r="12" spans="1:13" ht="21.75" customHeight="1" x14ac:dyDescent="0.25">
      <c r="A12" s="88"/>
      <c r="B12" s="89"/>
      <c r="C12" s="90"/>
      <c r="D12" s="91"/>
      <c r="E12" s="92"/>
      <c r="F12" s="91"/>
      <c r="G12" s="88"/>
      <c r="H12" s="93"/>
      <c r="I12" s="94"/>
      <c r="J12" s="95"/>
    </row>
    <row r="13" spans="1:13" ht="17.25" x14ac:dyDescent="0.25">
      <c r="A13" s="382" t="s">
        <v>6</v>
      </c>
      <c r="B13" s="382"/>
      <c r="C13" s="382"/>
      <c r="D13" s="382"/>
      <c r="E13" s="382"/>
      <c r="F13" s="382"/>
      <c r="G13" s="382"/>
      <c r="H13" s="382"/>
      <c r="I13" s="382"/>
      <c r="J13" s="382"/>
    </row>
    <row r="14" spans="1:13" ht="75.599999999999994" customHeight="1" x14ac:dyDescent="0.25">
      <c r="A14" s="37" t="s">
        <v>7</v>
      </c>
      <c r="B14" s="37" t="s">
        <v>8</v>
      </c>
      <c r="C14" s="13" t="s">
        <v>9</v>
      </c>
      <c r="D14" s="335" t="s">
        <v>10</v>
      </c>
      <c r="E14" s="337"/>
      <c r="F14" s="335" t="s">
        <v>11</v>
      </c>
      <c r="G14" s="337"/>
      <c r="H14" s="13" t="s">
        <v>12</v>
      </c>
      <c r="I14" s="13" t="s">
        <v>13</v>
      </c>
      <c r="J14" s="13" t="s">
        <v>14</v>
      </c>
    </row>
    <row r="15" spans="1:13" ht="63" x14ac:dyDescent="0.25">
      <c r="A15" s="84">
        <v>1</v>
      </c>
      <c r="B15" s="43" t="s">
        <v>297</v>
      </c>
      <c r="C15" s="86">
        <v>43468</v>
      </c>
      <c r="D15" s="376" t="s">
        <v>298</v>
      </c>
      <c r="E15" s="375"/>
      <c r="F15" s="376" t="s">
        <v>295</v>
      </c>
      <c r="G15" s="375"/>
      <c r="H15" s="86">
        <v>1</v>
      </c>
      <c r="I15" s="86">
        <v>0</v>
      </c>
      <c r="J15" s="87" t="s">
        <v>134</v>
      </c>
    </row>
    <row r="16" spans="1:13" ht="47.25" x14ac:dyDescent="0.25">
      <c r="A16" s="84">
        <v>2</v>
      </c>
      <c r="B16" s="43" t="s">
        <v>299</v>
      </c>
      <c r="C16" s="86">
        <v>43800</v>
      </c>
      <c r="D16" s="376">
        <v>43800</v>
      </c>
      <c r="E16" s="375"/>
      <c r="F16" s="384" t="s">
        <v>300</v>
      </c>
      <c r="G16" s="385"/>
      <c r="H16" s="86">
        <v>3</v>
      </c>
      <c r="I16" s="86">
        <v>0</v>
      </c>
      <c r="J16" s="87" t="s">
        <v>15</v>
      </c>
    </row>
    <row r="17" spans="1:10" ht="63" x14ac:dyDescent="0.25">
      <c r="A17" s="84">
        <v>3</v>
      </c>
      <c r="B17" s="43" t="s">
        <v>301</v>
      </c>
      <c r="C17" s="86" t="s">
        <v>262</v>
      </c>
      <c r="D17" s="376" t="s">
        <v>262</v>
      </c>
      <c r="E17" s="375"/>
      <c r="F17" s="376" t="s">
        <v>296</v>
      </c>
      <c r="G17" s="375"/>
      <c r="H17" s="86">
        <v>1</v>
      </c>
      <c r="I17" s="86">
        <v>0</v>
      </c>
      <c r="J17" s="87" t="s">
        <v>15</v>
      </c>
    </row>
    <row r="18" spans="1:10" ht="56.45" customHeight="1" x14ac:dyDescent="0.25">
      <c r="A18" s="84">
        <v>4</v>
      </c>
      <c r="B18" s="43" t="s">
        <v>302</v>
      </c>
      <c r="C18" s="86" t="s">
        <v>262</v>
      </c>
      <c r="D18" s="376" t="s">
        <v>281</v>
      </c>
      <c r="E18" s="375"/>
      <c r="F18" s="376" t="s">
        <v>293</v>
      </c>
      <c r="G18" s="375"/>
      <c r="H18" s="86">
        <v>1</v>
      </c>
      <c r="I18" s="86">
        <v>0</v>
      </c>
      <c r="J18" s="87" t="s">
        <v>134</v>
      </c>
    </row>
    <row r="19" spans="1:10" ht="76.150000000000006" customHeight="1" x14ac:dyDescent="0.25">
      <c r="A19" s="84">
        <v>5</v>
      </c>
      <c r="B19" s="43" t="s">
        <v>303</v>
      </c>
      <c r="C19" s="85">
        <v>43586</v>
      </c>
      <c r="D19" s="374">
        <v>43741</v>
      </c>
      <c r="E19" s="375"/>
      <c r="F19" s="376" t="s">
        <v>293</v>
      </c>
      <c r="G19" s="375"/>
      <c r="H19" s="86">
        <v>1</v>
      </c>
      <c r="I19" s="86">
        <v>0</v>
      </c>
      <c r="J19" s="87" t="s">
        <v>134</v>
      </c>
    </row>
    <row r="20" spans="1:10" ht="57" customHeight="1" x14ac:dyDescent="0.25">
      <c r="A20" s="84">
        <v>6</v>
      </c>
      <c r="B20" s="43" t="s">
        <v>304</v>
      </c>
      <c r="C20" s="86" t="s">
        <v>262</v>
      </c>
      <c r="D20" s="376" t="s">
        <v>260</v>
      </c>
      <c r="E20" s="375"/>
      <c r="F20" s="376" t="s">
        <v>293</v>
      </c>
      <c r="G20" s="375"/>
      <c r="H20" s="86">
        <v>1</v>
      </c>
      <c r="I20" s="86">
        <v>0</v>
      </c>
      <c r="J20" s="87" t="s">
        <v>134</v>
      </c>
    </row>
    <row r="21" spans="1:10" x14ac:dyDescent="0.25">
      <c r="H21" s="96" t="s">
        <v>305</v>
      </c>
      <c r="I21" s="96"/>
    </row>
    <row r="22" spans="1:10" x14ac:dyDescent="0.25">
      <c r="H22" s="96" t="s">
        <v>17</v>
      </c>
      <c r="I22" s="96"/>
    </row>
    <row r="23" spans="1:10" x14ac:dyDescent="0.25">
      <c r="H23" s="96"/>
      <c r="I23" s="96"/>
    </row>
    <row r="25" spans="1:10" x14ac:dyDescent="0.25">
      <c r="H25" t="s">
        <v>293</v>
      </c>
    </row>
  </sheetData>
  <mergeCells count="25">
    <mergeCell ref="D16:E16"/>
    <mergeCell ref="F16:G16"/>
    <mergeCell ref="D20:E20"/>
    <mergeCell ref="F20:G20"/>
    <mergeCell ref="D17:E17"/>
    <mergeCell ref="F17:G17"/>
    <mergeCell ref="D18:E18"/>
    <mergeCell ref="F18:G18"/>
    <mergeCell ref="D19:E19"/>
    <mergeCell ref="F19:G19"/>
    <mergeCell ref="A13:J13"/>
    <mergeCell ref="D14:E14"/>
    <mergeCell ref="F14:G14"/>
    <mergeCell ref="D15:E15"/>
    <mergeCell ref="A1:E1"/>
    <mergeCell ref="A2:E2"/>
    <mergeCell ref="A4:J4"/>
    <mergeCell ref="A5:J5"/>
    <mergeCell ref="A6:A7"/>
    <mergeCell ref="B6:B7"/>
    <mergeCell ref="C6:C7"/>
    <mergeCell ref="D6:H6"/>
    <mergeCell ref="I6:I7"/>
    <mergeCell ref="J6:J7"/>
    <mergeCell ref="F15:G1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topLeftCell="A19" zoomScale="85" zoomScaleNormal="85" workbookViewId="0">
      <selection activeCell="B23" sqref="B23"/>
    </sheetView>
  </sheetViews>
  <sheetFormatPr defaultRowHeight="15" x14ac:dyDescent="0.25"/>
  <cols>
    <col min="1" max="1" width="6.140625" customWidth="1"/>
    <col min="2" max="2" width="23.140625" bestFit="1" customWidth="1"/>
    <col min="3" max="3" width="11.7109375" customWidth="1"/>
    <col min="4" max="4" width="8.7109375" customWidth="1"/>
    <col min="5" max="5" width="8.28515625" customWidth="1"/>
    <col min="6" max="6" width="7.5703125" customWidth="1"/>
    <col min="7" max="7" width="11.140625" customWidth="1"/>
    <col min="8" max="8" width="9" customWidth="1"/>
    <col min="9" max="9" width="8.28515625" customWidth="1"/>
    <col min="10" max="10" width="8" customWidth="1"/>
    <col min="11" max="11" width="6.85546875" customWidth="1"/>
    <col min="17" max="17" width="34.7109375" customWidth="1"/>
    <col min="18" max="18" width="17.85546875" customWidth="1"/>
  </cols>
  <sheetData>
    <row r="1" spans="1:28" ht="18.75" x14ac:dyDescent="0.3">
      <c r="A1" s="97" t="s">
        <v>306</v>
      </c>
      <c r="B1" s="97"/>
      <c r="C1" s="97"/>
      <c r="D1" s="5"/>
      <c r="E1" s="5"/>
      <c r="F1" s="5"/>
      <c r="G1" s="5"/>
      <c r="H1" s="5"/>
      <c r="I1" s="5"/>
      <c r="J1" s="5"/>
      <c r="K1" s="5"/>
      <c r="P1" s="97" t="s">
        <v>306</v>
      </c>
      <c r="Q1" s="97"/>
      <c r="R1" s="97"/>
      <c r="S1" s="5"/>
      <c r="T1" s="5"/>
      <c r="U1" s="5"/>
      <c r="V1" s="5"/>
      <c r="W1" s="5"/>
      <c r="X1" s="5"/>
      <c r="Y1" s="5"/>
    </row>
    <row r="2" spans="1:28" ht="18.75" x14ac:dyDescent="0.3">
      <c r="A2" s="98" t="s">
        <v>307</v>
      </c>
      <c r="B2" s="98"/>
      <c r="C2" s="98"/>
      <c r="D2" s="98"/>
      <c r="E2" s="5"/>
      <c r="F2" s="5"/>
      <c r="G2" s="5"/>
      <c r="H2" s="5"/>
      <c r="I2" s="5"/>
      <c r="J2" s="5"/>
      <c r="K2" s="5"/>
      <c r="P2" s="98" t="s">
        <v>327</v>
      </c>
      <c r="Q2" s="98"/>
      <c r="R2" s="98"/>
      <c r="S2" s="5"/>
      <c r="T2" s="5"/>
      <c r="U2" s="5"/>
      <c r="V2" s="5"/>
      <c r="W2" s="5"/>
      <c r="X2" s="5"/>
      <c r="Y2" s="5"/>
    </row>
    <row r="3" spans="1:28" ht="10.5" customHeight="1" x14ac:dyDescent="0.25">
      <c r="A3" s="3"/>
      <c r="B3" s="3"/>
      <c r="C3" s="3"/>
      <c r="D3" s="5"/>
      <c r="E3" s="5"/>
      <c r="F3" s="5"/>
      <c r="G3" s="5"/>
      <c r="H3" s="5"/>
      <c r="I3" s="5"/>
      <c r="J3" s="5"/>
      <c r="K3" s="5"/>
      <c r="P3" s="3"/>
      <c r="Q3" s="3"/>
      <c r="R3" s="3"/>
      <c r="S3" s="5"/>
      <c r="T3" s="5"/>
      <c r="U3" s="5"/>
      <c r="V3" s="5"/>
      <c r="W3" s="5"/>
      <c r="X3" s="5"/>
      <c r="Y3" s="5"/>
    </row>
    <row r="4" spans="1:28" ht="20.25" x14ac:dyDescent="0.3">
      <c r="A4" s="353" t="s">
        <v>22</v>
      </c>
      <c r="B4" s="353"/>
      <c r="C4" s="353"/>
      <c r="D4" s="353"/>
      <c r="E4" s="353"/>
      <c r="F4" s="353"/>
      <c r="G4" s="353"/>
      <c r="H4" s="353"/>
      <c r="I4" s="353"/>
      <c r="J4" s="353"/>
      <c r="K4" s="353"/>
      <c r="M4" s="10">
        <v>0.3</v>
      </c>
      <c r="N4" s="11">
        <v>4</v>
      </c>
      <c r="P4" s="353" t="s">
        <v>22</v>
      </c>
      <c r="Q4" s="353"/>
      <c r="R4" s="353"/>
      <c r="S4" s="353"/>
      <c r="T4" s="353"/>
      <c r="U4" s="353"/>
      <c r="V4" s="353"/>
      <c r="W4" s="353"/>
      <c r="X4" s="353"/>
      <c r="Y4" s="353"/>
      <c r="AA4" s="10">
        <v>0.3</v>
      </c>
      <c r="AB4" s="11">
        <v>4</v>
      </c>
    </row>
    <row r="5" spans="1:28" ht="14.25" customHeight="1" x14ac:dyDescent="0.3">
      <c r="A5" s="325"/>
      <c r="B5" s="325"/>
      <c r="C5" s="325"/>
      <c r="D5" s="325"/>
      <c r="E5" s="325"/>
      <c r="F5" s="325"/>
      <c r="G5" s="325"/>
      <c r="H5" s="325"/>
      <c r="I5" s="325"/>
      <c r="J5" s="325"/>
      <c r="K5" s="325"/>
      <c r="M5" s="11">
        <f>(N5*M4)/N4</f>
        <v>7.4999999999999997E-2</v>
      </c>
      <c r="N5" s="11">
        <v>1</v>
      </c>
      <c r="P5" s="325"/>
      <c r="Q5" s="325"/>
      <c r="R5" s="325"/>
      <c r="S5" s="325"/>
      <c r="T5" s="325"/>
      <c r="U5" s="325"/>
      <c r="V5" s="325"/>
      <c r="W5" s="325"/>
      <c r="X5" s="325"/>
      <c r="Y5" s="325"/>
      <c r="AA5" s="11">
        <f>(AB5*AA4)/AB4</f>
        <v>7.4999999999999997E-2</v>
      </c>
      <c r="AB5" s="11">
        <v>1</v>
      </c>
    </row>
    <row r="6" spans="1:28" s="1" customFormat="1" ht="33" customHeight="1" x14ac:dyDescent="0.25">
      <c r="A6" s="319" t="s">
        <v>0</v>
      </c>
      <c r="B6" s="319" t="s">
        <v>1</v>
      </c>
      <c r="C6" s="354" t="s">
        <v>18</v>
      </c>
      <c r="D6" s="316" t="s">
        <v>2</v>
      </c>
      <c r="E6" s="317"/>
      <c r="F6" s="317"/>
      <c r="G6" s="317"/>
      <c r="H6" s="317"/>
      <c r="I6" s="318"/>
      <c r="J6" s="326" t="s">
        <v>4</v>
      </c>
      <c r="K6" s="323" t="s">
        <v>5</v>
      </c>
      <c r="P6" s="319" t="s">
        <v>0</v>
      </c>
      <c r="Q6" s="319" t="s">
        <v>1</v>
      </c>
      <c r="R6" s="321" t="s">
        <v>18</v>
      </c>
      <c r="S6" s="389" t="s">
        <v>2</v>
      </c>
      <c r="T6" s="390"/>
      <c r="U6" s="390"/>
      <c r="V6" s="390"/>
      <c r="W6" s="391"/>
      <c r="X6" s="326" t="s">
        <v>4</v>
      </c>
      <c r="Y6" s="321" t="s">
        <v>5</v>
      </c>
    </row>
    <row r="7" spans="1:28" s="1" customFormat="1" ht="204.75" x14ac:dyDescent="0.25">
      <c r="A7" s="320"/>
      <c r="B7" s="320"/>
      <c r="C7" s="355"/>
      <c r="D7" s="7" t="s">
        <v>308</v>
      </c>
      <c r="E7" s="7" t="s">
        <v>309</v>
      </c>
      <c r="F7" s="8" t="s">
        <v>310</v>
      </c>
      <c r="G7" s="8" t="s">
        <v>311</v>
      </c>
      <c r="H7" s="8" t="s">
        <v>312</v>
      </c>
      <c r="I7" s="15" t="s">
        <v>3</v>
      </c>
      <c r="J7" s="327"/>
      <c r="K7" s="324"/>
      <c r="P7" s="320"/>
      <c r="Q7" s="320"/>
      <c r="R7" s="322"/>
      <c r="S7" s="111" t="s">
        <v>328</v>
      </c>
      <c r="T7" s="112" t="s">
        <v>329</v>
      </c>
      <c r="U7" s="113" t="s">
        <v>330</v>
      </c>
      <c r="V7" s="111" t="s">
        <v>331</v>
      </c>
      <c r="W7" s="114" t="s">
        <v>3</v>
      </c>
      <c r="X7" s="327"/>
      <c r="Y7" s="322"/>
    </row>
    <row r="8" spans="1:28" ht="21.75" customHeight="1" x14ac:dyDescent="0.25">
      <c r="A8" s="4">
        <v>1</v>
      </c>
      <c r="B8" s="40" t="s">
        <v>313</v>
      </c>
      <c r="C8" s="9">
        <v>0.7</v>
      </c>
      <c r="D8" s="99">
        <v>0.03</v>
      </c>
      <c r="E8" s="99">
        <v>0.06</v>
      </c>
      <c r="F8" s="99">
        <v>0.03</v>
      </c>
      <c r="G8" s="99">
        <v>0.06</v>
      </c>
      <c r="H8" s="99">
        <v>0.03</v>
      </c>
      <c r="I8" s="100">
        <f>SUM(D8:H8)</f>
        <v>0.21</v>
      </c>
      <c r="J8" s="101">
        <f>C8+I8</f>
        <v>0.90999999999999992</v>
      </c>
      <c r="K8" s="102">
        <v>50</v>
      </c>
      <c r="P8" s="4">
        <v>1</v>
      </c>
      <c r="Q8" s="40" t="s">
        <v>332</v>
      </c>
      <c r="R8" s="9">
        <v>0.7</v>
      </c>
      <c r="S8" s="99">
        <v>0.03</v>
      </c>
      <c r="T8" s="115">
        <v>0.06</v>
      </c>
      <c r="U8" s="99">
        <v>0.06</v>
      </c>
      <c r="V8" s="99">
        <v>0.06</v>
      </c>
      <c r="W8" s="100">
        <f>SUM(S8:V8)</f>
        <v>0.21</v>
      </c>
      <c r="X8" s="101">
        <f>R8+W8</f>
        <v>0.90999999999999992</v>
      </c>
      <c r="Y8" s="102">
        <v>50</v>
      </c>
    </row>
    <row r="9" spans="1:28" ht="21.75" customHeight="1" x14ac:dyDescent="0.25">
      <c r="A9" s="4">
        <v>2</v>
      </c>
      <c r="B9" s="40" t="s">
        <v>314</v>
      </c>
      <c r="C9" s="9">
        <v>0.7</v>
      </c>
      <c r="D9" s="99">
        <v>0.06</v>
      </c>
      <c r="E9" s="99">
        <v>0</v>
      </c>
      <c r="F9" s="99">
        <v>0.06</v>
      </c>
      <c r="G9" s="99">
        <v>0.06</v>
      </c>
      <c r="H9" s="99">
        <v>0</v>
      </c>
      <c r="I9" s="100">
        <v>0.18</v>
      </c>
      <c r="J9" s="101">
        <v>0.88</v>
      </c>
      <c r="K9" s="102">
        <v>45</v>
      </c>
      <c r="Q9" s="116" t="s">
        <v>333</v>
      </c>
      <c r="R9" s="397" t="s">
        <v>334</v>
      </c>
      <c r="S9" s="397"/>
      <c r="T9" s="397"/>
      <c r="U9" s="397"/>
      <c r="V9" s="397"/>
      <c r="W9" s="397"/>
      <c r="X9" s="397"/>
      <c r="Y9" s="397"/>
    </row>
    <row r="10" spans="1:28" ht="21.75" customHeight="1" x14ac:dyDescent="0.25">
      <c r="A10" s="4">
        <v>3</v>
      </c>
      <c r="B10" s="40" t="s">
        <v>315</v>
      </c>
      <c r="C10" s="9">
        <v>0.7</v>
      </c>
      <c r="D10" s="99">
        <v>0</v>
      </c>
      <c r="E10" s="103">
        <v>0</v>
      </c>
      <c r="F10" s="99">
        <v>0.06</v>
      </c>
      <c r="G10" s="99">
        <v>0.06</v>
      </c>
      <c r="H10" s="99">
        <v>0</v>
      </c>
      <c r="I10" s="100">
        <f t="shared" ref="I10:I14" si="0">SUM(D10:H10)</f>
        <v>0.12</v>
      </c>
      <c r="J10" s="101">
        <f>C10+I10</f>
        <v>0.82</v>
      </c>
      <c r="K10" s="102">
        <v>45</v>
      </c>
    </row>
    <row r="11" spans="1:28" ht="21.75" customHeight="1" x14ac:dyDescent="0.25">
      <c r="A11" s="4">
        <v>4</v>
      </c>
      <c r="B11" s="40" t="s">
        <v>316</v>
      </c>
      <c r="C11" s="9">
        <v>0.7</v>
      </c>
      <c r="D11" s="99">
        <v>0.06</v>
      </c>
      <c r="E11" s="99">
        <v>0</v>
      </c>
      <c r="F11" s="99">
        <v>0</v>
      </c>
      <c r="G11" s="99">
        <v>0.06</v>
      </c>
      <c r="H11" s="99">
        <v>0</v>
      </c>
      <c r="I11" s="100">
        <f t="shared" si="0"/>
        <v>0.12</v>
      </c>
      <c r="J11" s="101">
        <f>C11+I11</f>
        <v>0.82</v>
      </c>
      <c r="K11" s="102">
        <v>45</v>
      </c>
      <c r="P11" s="395" t="s">
        <v>6</v>
      </c>
      <c r="Q11" s="395"/>
      <c r="R11" s="395"/>
      <c r="S11" s="395"/>
      <c r="T11" s="395"/>
      <c r="U11" s="395"/>
      <c r="V11" s="395"/>
      <c r="W11" s="395"/>
      <c r="X11" s="395"/>
      <c r="Y11" s="395"/>
    </row>
    <row r="12" spans="1:28" ht="21.75" customHeight="1" x14ac:dyDescent="0.25">
      <c r="A12" s="4">
        <v>5</v>
      </c>
      <c r="B12" s="40" t="s">
        <v>317</v>
      </c>
      <c r="C12" s="9">
        <v>0.7</v>
      </c>
      <c r="D12" s="99">
        <v>0.06</v>
      </c>
      <c r="E12" s="99">
        <v>0</v>
      </c>
      <c r="F12" s="99">
        <v>0</v>
      </c>
      <c r="G12" s="99">
        <v>0.06</v>
      </c>
      <c r="H12" s="99">
        <v>0.06</v>
      </c>
      <c r="I12" s="100">
        <v>0.18</v>
      </c>
      <c r="J12" s="101">
        <v>0.88</v>
      </c>
      <c r="K12" s="102">
        <v>45</v>
      </c>
    </row>
    <row r="13" spans="1:28" ht="21.75" customHeight="1" x14ac:dyDescent="0.25">
      <c r="A13" s="4">
        <v>6</v>
      </c>
      <c r="B13" s="40" t="s">
        <v>318</v>
      </c>
      <c r="C13" s="9">
        <v>0.7</v>
      </c>
      <c r="D13" s="99">
        <v>0</v>
      </c>
      <c r="E13" s="99">
        <v>0.06</v>
      </c>
      <c r="F13" s="99">
        <v>0.03</v>
      </c>
      <c r="G13" s="99">
        <v>0.06</v>
      </c>
      <c r="H13" s="99">
        <v>0</v>
      </c>
      <c r="I13" s="100">
        <f t="shared" si="0"/>
        <v>0.15</v>
      </c>
      <c r="J13" s="101">
        <f>C14+I13</f>
        <v>0.85</v>
      </c>
      <c r="K13" s="102">
        <v>45</v>
      </c>
      <c r="P13" s="37" t="s">
        <v>7</v>
      </c>
      <c r="Q13" s="37" t="s">
        <v>8</v>
      </c>
      <c r="R13" s="13" t="s">
        <v>9</v>
      </c>
      <c r="S13" s="335" t="s">
        <v>10</v>
      </c>
      <c r="T13" s="337"/>
      <c r="U13" s="335" t="s">
        <v>11</v>
      </c>
      <c r="V13" s="337"/>
      <c r="W13" s="13" t="s">
        <v>12</v>
      </c>
      <c r="X13" s="13" t="s">
        <v>13</v>
      </c>
      <c r="Y13" s="117" t="s">
        <v>14</v>
      </c>
    </row>
    <row r="14" spans="1:28" ht="82.5" x14ac:dyDescent="0.25">
      <c r="A14" s="4">
        <v>7</v>
      </c>
      <c r="B14" s="40" t="s">
        <v>319</v>
      </c>
      <c r="C14" s="9">
        <v>0.7</v>
      </c>
      <c r="D14" s="99">
        <v>0</v>
      </c>
      <c r="E14" s="99">
        <v>0</v>
      </c>
      <c r="F14" s="99">
        <v>0.06</v>
      </c>
      <c r="G14" s="99">
        <v>0</v>
      </c>
      <c r="H14" s="99">
        <v>0</v>
      </c>
      <c r="I14" s="100">
        <f t="shared" si="0"/>
        <v>0.06</v>
      </c>
      <c r="J14" s="101">
        <f>C15+I14</f>
        <v>0.76</v>
      </c>
      <c r="K14" s="102">
        <v>40</v>
      </c>
      <c r="P14" s="6">
        <v>1</v>
      </c>
      <c r="Q14" s="61" t="s">
        <v>335</v>
      </c>
      <c r="R14" s="118">
        <v>43443</v>
      </c>
      <c r="S14" s="392">
        <v>43495</v>
      </c>
      <c r="T14" s="333"/>
      <c r="U14" s="331">
        <v>1</v>
      </c>
      <c r="V14" s="333"/>
      <c r="W14" s="45">
        <v>1</v>
      </c>
      <c r="X14" s="45">
        <v>0</v>
      </c>
      <c r="Y14" s="45" t="s">
        <v>336</v>
      </c>
    </row>
    <row r="15" spans="1:28" ht="30.75" hidden="1" customHeight="1" x14ac:dyDescent="0.25">
      <c r="A15" s="104"/>
      <c r="B15" s="40" t="s">
        <v>320</v>
      </c>
      <c r="C15" s="9">
        <v>0.7</v>
      </c>
      <c r="D15" s="105"/>
      <c r="E15" s="106"/>
      <c r="F15" s="105"/>
      <c r="G15" s="105"/>
      <c r="H15" s="105"/>
      <c r="I15" s="105"/>
      <c r="J15" s="105"/>
      <c r="K15" s="105"/>
      <c r="L15" s="107"/>
      <c r="P15" s="399">
        <v>2</v>
      </c>
      <c r="Q15" s="61" t="s">
        <v>337</v>
      </c>
      <c r="R15" s="402">
        <v>43465</v>
      </c>
      <c r="S15" s="404">
        <v>43534</v>
      </c>
      <c r="T15" s="405"/>
      <c r="U15" s="408">
        <v>1</v>
      </c>
      <c r="V15" s="409"/>
      <c r="W15" s="412">
        <v>1</v>
      </c>
      <c r="X15" s="412">
        <v>0</v>
      </c>
      <c r="Y15" s="412" t="s">
        <v>338</v>
      </c>
    </row>
    <row r="16" spans="1:28" ht="66" x14ac:dyDescent="0.25">
      <c r="A16" s="394" t="s">
        <v>21</v>
      </c>
      <c r="B16" s="394"/>
      <c r="C16" s="394"/>
      <c r="D16" s="394"/>
      <c r="E16" s="394"/>
      <c r="F16" s="394"/>
      <c r="G16" s="394"/>
      <c r="H16" s="394"/>
      <c r="I16" s="394"/>
      <c r="J16" s="394"/>
      <c r="K16" s="394"/>
      <c r="P16" s="400"/>
      <c r="Q16" s="61" t="s">
        <v>339</v>
      </c>
      <c r="R16" s="403"/>
      <c r="S16" s="406"/>
      <c r="T16" s="407"/>
      <c r="U16" s="410"/>
      <c r="V16" s="411"/>
      <c r="W16" s="413"/>
      <c r="X16" s="413"/>
      <c r="Y16" s="413"/>
    </row>
    <row r="17" spans="1:25" ht="45" x14ac:dyDescent="0.25">
      <c r="A17" s="395" t="s">
        <v>321</v>
      </c>
      <c r="B17" s="395"/>
      <c r="C17" s="395"/>
      <c r="D17" s="395"/>
      <c r="E17" s="395"/>
      <c r="F17" s="395"/>
      <c r="G17" s="395"/>
      <c r="H17" s="395"/>
      <c r="I17" s="395"/>
      <c r="J17" s="395"/>
      <c r="K17" s="395"/>
      <c r="P17" s="400"/>
      <c r="Q17" s="61" t="s">
        <v>340</v>
      </c>
      <c r="R17" s="119">
        <v>43542</v>
      </c>
      <c r="S17" s="392">
        <v>43544</v>
      </c>
      <c r="T17" s="333"/>
      <c r="U17" s="331">
        <v>2</v>
      </c>
      <c r="V17" s="333"/>
      <c r="W17" s="45">
        <v>2</v>
      </c>
      <c r="X17" s="45">
        <v>0</v>
      </c>
      <c r="Y17" s="45" t="s">
        <v>338</v>
      </c>
    </row>
    <row r="18" spans="1:25" ht="60" x14ac:dyDescent="0.25">
      <c r="P18" s="401"/>
      <c r="Q18" s="61" t="s">
        <v>341</v>
      </c>
      <c r="R18" s="119">
        <v>43542</v>
      </c>
      <c r="S18" s="392">
        <v>43544</v>
      </c>
      <c r="T18" s="333"/>
      <c r="U18" s="331">
        <v>5</v>
      </c>
      <c r="V18" s="333"/>
      <c r="W18" s="45">
        <v>5</v>
      </c>
      <c r="X18" s="45">
        <v>0</v>
      </c>
      <c r="Y18" s="45" t="s">
        <v>342</v>
      </c>
    </row>
    <row r="19" spans="1:25" ht="99.75" x14ac:dyDescent="0.25">
      <c r="A19" s="37" t="s">
        <v>7</v>
      </c>
      <c r="B19" s="37" t="s">
        <v>8</v>
      </c>
      <c r="C19" s="13" t="s">
        <v>9</v>
      </c>
      <c r="D19" s="335" t="s">
        <v>10</v>
      </c>
      <c r="E19" s="337"/>
      <c r="F19" s="335" t="s">
        <v>11</v>
      </c>
      <c r="G19" s="337"/>
      <c r="H19" s="13" t="s">
        <v>12</v>
      </c>
      <c r="I19" s="13" t="s">
        <v>13</v>
      </c>
      <c r="J19" s="396" t="s">
        <v>14</v>
      </c>
      <c r="K19" s="396"/>
      <c r="P19" s="6">
        <v>3</v>
      </c>
      <c r="Q19" s="61" t="s">
        <v>343</v>
      </c>
      <c r="R19" s="120">
        <v>43535</v>
      </c>
      <c r="S19" s="392">
        <v>43537</v>
      </c>
      <c r="T19" s="398"/>
      <c r="U19" s="331">
        <v>1</v>
      </c>
      <c r="V19" s="333"/>
      <c r="W19" s="45">
        <v>1</v>
      </c>
      <c r="X19" s="45">
        <v>0</v>
      </c>
      <c r="Y19" s="45" t="s">
        <v>338</v>
      </c>
    </row>
    <row r="20" spans="1:25" ht="66" x14ac:dyDescent="0.25">
      <c r="A20" s="6">
        <v>1</v>
      </c>
      <c r="B20" s="61" t="s">
        <v>810</v>
      </c>
      <c r="C20" s="6" t="s">
        <v>322</v>
      </c>
      <c r="D20" s="387" t="s">
        <v>323</v>
      </c>
      <c r="E20" s="388"/>
      <c r="F20" s="387">
        <v>4</v>
      </c>
      <c r="G20" s="388"/>
      <c r="H20" s="109">
        <v>4</v>
      </c>
      <c r="I20" s="109">
        <v>0</v>
      </c>
      <c r="J20" s="386" t="s">
        <v>15</v>
      </c>
      <c r="K20" s="386"/>
      <c r="P20" s="6">
        <v>4</v>
      </c>
      <c r="Q20" s="61" t="s">
        <v>344</v>
      </c>
      <c r="R20" s="118">
        <v>43510</v>
      </c>
      <c r="S20" s="392">
        <v>43546</v>
      </c>
      <c r="T20" s="333"/>
      <c r="U20" s="331">
        <v>1</v>
      </c>
      <c r="V20" s="333"/>
      <c r="W20" s="45">
        <v>1</v>
      </c>
      <c r="X20" s="45">
        <v>0</v>
      </c>
      <c r="Y20" s="45" t="s">
        <v>345</v>
      </c>
    </row>
    <row r="21" spans="1:25" ht="33" x14ac:dyDescent="0.25">
      <c r="A21" s="6">
        <v>2</v>
      </c>
      <c r="B21" s="61" t="s">
        <v>811</v>
      </c>
      <c r="C21" s="6" t="s">
        <v>324</v>
      </c>
      <c r="D21" s="387" t="s">
        <v>323</v>
      </c>
      <c r="E21" s="388"/>
      <c r="F21" s="387">
        <v>2</v>
      </c>
      <c r="G21" s="388"/>
      <c r="H21" s="109">
        <v>2</v>
      </c>
      <c r="I21" s="109">
        <v>0</v>
      </c>
      <c r="J21" s="386" t="s">
        <v>134</v>
      </c>
      <c r="K21" s="386"/>
    </row>
    <row r="22" spans="1:25" ht="49.5" x14ac:dyDescent="0.3">
      <c r="A22" s="6">
        <v>3</v>
      </c>
      <c r="B22" s="61" t="s">
        <v>812</v>
      </c>
      <c r="C22" s="6" t="s">
        <v>322</v>
      </c>
      <c r="D22" s="387" t="s">
        <v>323</v>
      </c>
      <c r="E22" s="388"/>
      <c r="F22" s="387">
        <v>5</v>
      </c>
      <c r="G22" s="388"/>
      <c r="H22" s="109">
        <v>5</v>
      </c>
      <c r="I22" s="109">
        <v>0</v>
      </c>
      <c r="J22" s="386" t="s">
        <v>15</v>
      </c>
      <c r="K22" s="386"/>
      <c r="U22" s="414" t="s">
        <v>346</v>
      </c>
      <c r="V22" s="414"/>
      <c r="W22" s="414"/>
      <c r="X22" s="414"/>
      <c r="Y22" s="414"/>
    </row>
    <row r="23" spans="1:25" ht="82.5" x14ac:dyDescent="0.3">
      <c r="A23" s="6">
        <v>4</v>
      </c>
      <c r="B23" s="61" t="s">
        <v>813</v>
      </c>
      <c r="C23" s="6" t="s">
        <v>322</v>
      </c>
      <c r="D23" s="387" t="s">
        <v>323</v>
      </c>
      <c r="E23" s="388"/>
      <c r="F23" s="387">
        <v>6</v>
      </c>
      <c r="G23" s="388"/>
      <c r="H23" s="109">
        <v>6</v>
      </c>
      <c r="I23" s="109">
        <v>0</v>
      </c>
      <c r="J23" s="386" t="s">
        <v>15</v>
      </c>
      <c r="K23" s="386"/>
      <c r="U23" s="312" t="s">
        <v>17</v>
      </c>
      <c r="V23" s="312"/>
      <c r="W23" s="312"/>
      <c r="X23" s="312"/>
      <c r="Y23" s="312"/>
    </row>
    <row r="24" spans="1:25" ht="33" x14ac:dyDescent="0.3">
      <c r="A24" s="6">
        <v>5</v>
      </c>
      <c r="B24" s="61" t="s">
        <v>325</v>
      </c>
      <c r="C24" s="6" t="s">
        <v>323</v>
      </c>
      <c r="D24" s="387" t="s">
        <v>323</v>
      </c>
      <c r="E24" s="388"/>
      <c r="F24" s="387">
        <v>2</v>
      </c>
      <c r="G24" s="388"/>
      <c r="H24" s="109">
        <v>2</v>
      </c>
      <c r="I24" s="109">
        <v>0</v>
      </c>
      <c r="J24" s="386" t="s">
        <v>134</v>
      </c>
      <c r="K24" s="386"/>
      <c r="W24" s="121"/>
      <c r="X24" s="121"/>
      <c r="Y24" s="121"/>
    </row>
    <row r="25" spans="1:25" ht="18.75" x14ac:dyDescent="0.3">
      <c r="W25" s="121"/>
      <c r="X25" s="121"/>
      <c r="Y25" s="121"/>
    </row>
    <row r="26" spans="1:25" ht="18.75" x14ac:dyDescent="0.3">
      <c r="F26" s="393" t="s">
        <v>326</v>
      </c>
      <c r="G26" s="393"/>
      <c r="H26" s="393"/>
      <c r="I26" s="393"/>
      <c r="J26" s="393"/>
      <c r="W26" s="121"/>
      <c r="X26" s="121"/>
      <c r="Y26" s="121"/>
    </row>
    <row r="27" spans="1:25" ht="18.75" x14ac:dyDescent="0.3">
      <c r="F27" s="329" t="s">
        <v>17</v>
      </c>
      <c r="G27" s="329"/>
      <c r="H27" s="329"/>
      <c r="I27" s="329"/>
      <c r="J27" s="329"/>
      <c r="W27" s="121"/>
      <c r="X27" s="121"/>
      <c r="Y27" s="121"/>
    </row>
    <row r="28" spans="1:25" ht="18.75" x14ac:dyDescent="0.3">
      <c r="W28" s="121"/>
      <c r="X28" s="121"/>
      <c r="Y28" s="121"/>
    </row>
    <row r="29" spans="1:25" ht="18.75" x14ac:dyDescent="0.3">
      <c r="U29" s="312" t="s">
        <v>313</v>
      </c>
      <c r="V29" s="312"/>
      <c r="W29" s="312"/>
      <c r="X29" s="312"/>
      <c r="Y29" s="312"/>
    </row>
    <row r="34" spans="6:10" ht="18.75" x14ac:dyDescent="0.3">
      <c r="F34" s="312" t="s">
        <v>313</v>
      </c>
      <c r="G34" s="312"/>
      <c r="H34" s="312"/>
      <c r="I34" s="312"/>
      <c r="J34" s="312"/>
    </row>
  </sheetData>
  <mergeCells count="63">
    <mergeCell ref="X15:X16"/>
    <mergeCell ref="S20:T20"/>
    <mergeCell ref="U20:V20"/>
    <mergeCell ref="U22:Y22"/>
    <mergeCell ref="U23:Y23"/>
    <mergeCell ref="R9:Y9"/>
    <mergeCell ref="P11:Y11"/>
    <mergeCell ref="S13:T13"/>
    <mergeCell ref="U13:V13"/>
    <mergeCell ref="S19:T19"/>
    <mergeCell ref="U19:V19"/>
    <mergeCell ref="P15:P18"/>
    <mergeCell ref="R15:R16"/>
    <mergeCell ref="S15:T16"/>
    <mergeCell ref="U15:V16"/>
    <mergeCell ref="Y15:Y16"/>
    <mergeCell ref="S17:T17"/>
    <mergeCell ref="U17:V17"/>
    <mergeCell ref="S18:T18"/>
    <mergeCell ref="U18:V18"/>
    <mergeCell ref="W15:W16"/>
    <mergeCell ref="S14:T14"/>
    <mergeCell ref="U14:V14"/>
    <mergeCell ref="F26:J26"/>
    <mergeCell ref="F27:J27"/>
    <mergeCell ref="F34:J34"/>
    <mergeCell ref="A16:K16"/>
    <mergeCell ref="A17:K17"/>
    <mergeCell ref="D19:E19"/>
    <mergeCell ref="F19:G19"/>
    <mergeCell ref="J19:K19"/>
    <mergeCell ref="D20:E20"/>
    <mergeCell ref="F20:G20"/>
    <mergeCell ref="J20:K20"/>
    <mergeCell ref="U29:Y29"/>
    <mergeCell ref="D23:E23"/>
    <mergeCell ref="F23:G23"/>
    <mergeCell ref="P4:Y4"/>
    <mergeCell ref="P5:Y5"/>
    <mergeCell ref="P6:P7"/>
    <mergeCell ref="Q6:Q7"/>
    <mergeCell ref="R6:R7"/>
    <mergeCell ref="S6:W6"/>
    <mergeCell ref="X6:X7"/>
    <mergeCell ref="Y6:Y7"/>
    <mergeCell ref="J23:K23"/>
    <mergeCell ref="D24:E24"/>
    <mergeCell ref="F24:G24"/>
    <mergeCell ref="J24:K24"/>
    <mergeCell ref="D21:E21"/>
    <mergeCell ref="F21:G21"/>
    <mergeCell ref="J21:K21"/>
    <mergeCell ref="D22:E22"/>
    <mergeCell ref="F22:G22"/>
    <mergeCell ref="J22:K22"/>
    <mergeCell ref="A4:K4"/>
    <mergeCell ref="A5:K5"/>
    <mergeCell ref="A6:A7"/>
    <mergeCell ref="B6:B7"/>
    <mergeCell ref="C6:C7"/>
    <mergeCell ref="D6:I6"/>
    <mergeCell ref="J6:J7"/>
    <mergeCell ref="K6:K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M28"/>
  <sheetViews>
    <sheetView topLeftCell="A18" workbookViewId="0">
      <selection activeCell="C21" sqref="C21"/>
    </sheetView>
  </sheetViews>
  <sheetFormatPr defaultRowHeight="15" x14ac:dyDescent="0.25"/>
  <cols>
    <col min="1" max="1" width="6.140625" customWidth="1"/>
    <col min="2" max="2" width="27" customWidth="1"/>
    <col min="3" max="3" width="25.140625" customWidth="1"/>
    <col min="4" max="5" width="10.85546875" customWidth="1"/>
    <col min="6" max="6" width="10.140625" customWidth="1"/>
    <col min="7" max="7" width="8.5703125" customWidth="1"/>
    <col min="8" max="8" width="12.42578125" bestFit="1" customWidth="1"/>
    <col min="9" max="9" width="10.28515625" bestFit="1" customWidth="1"/>
  </cols>
  <sheetData>
    <row r="1" spans="1:13" ht="18.75" x14ac:dyDescent="0.3">
      <c r="A1" s="97" t="s">
        <v>306</v>
      </c>
      <c r="B1" s="97"/>
      <c r="C1" s="97"/>
      <c r="D1" s="5"/>
      <c r="E1" s="5"/>
      <c r="F1" s="5"/>
      <c r="G1" s="5"/>
      <c r="H1" s="5"/>
      <c r="I1" s="5"/>
      <c r="J1" s="5"/>
    </row>
    <row r="2" spans="1:13" ht="18.75" x14ac:dyDescent="0.3">
      <c r="A2" s="98" t="s">
        <v>347</v>
      </c>
      <c r="B2" s="98"/>
      <c r="C2" s="98"/>
      <c r="D2" s="5"/>
      <c r="E2" s="5"/>
      <c r="F2" s="5"/>
      <c r="G2" s="5"/>
      <c r="H2" s="5"/>
      <c r="I2" s="5"/>
      <c r="J2" s="5"/>
    </row>
    <row r="3" spans="1:13" x14ac:dyDescent="0.25">
      <c r="A3" s="3"/>
      <c r="B3" s="3"/>
      <c r="C3" s="3"/>
      <c r="D3" s="5"/>
      <c r="E3" s="5"/>
      <c r="F3" s="5"/>
      <c r="G3" s="5"/>
      <c r="H3" s="5"/>
      <c r="I3" s="5"/>
      <c r="J3" s="5"/>
    </row>
    <row r="4" spans="1:13" ht="20.25" x14ac:dyDescent="0.3">
      <c r="A4" s="353" t="s">
        <v>22</v>
      </c>
      <c r="B4" s="353"/>
      <c r="C4" s="353"/>
      <c r="D4" s="353"/>
      <c r="E4" s="353"/>
      <c r="F4" s="353"/>
      <c r="G4" s="353"/>
      <c r="H4" s="353"/>
      <c r="I4" s="353"/>
      <c r="J4" s="353"/>
      <c r="L4" s="10">
        <v>0.3</v>
      </c>
      <c r="M4" s="11">
        <v>4</v>
      </c>
    </row>
    <row r="5" spans="1:13" ht="20.25" x14ac:dyDescent="0.3">
      <c r="A5" s="325"/>
      <c r="B5" s="325"/>
      <c r="C5" s="325"/>
      <c r="D5" s="325"/>
      <c r="E5" s="325"/>
      <c r="F5" s="325"/>
      <c r="G5" s="325"/>
      <c r="H5" s="325"/>
      <c r="I5" s="325"/>
      <c r="J5" s="325"/>
      <c r="L5" s="11">
        <f>(M5*L4)/M4</f>
        <v>7.4999999999999997E-2</v>
      </c>
      <c r="M5" s="11">
        <v>1</v>
      </c>
    </row>
    <row r="6" spans="1:13" s="1" customFormat="1" ht="33" customHeight="1" x14ac:dyDescent="0.25">
      <c r="A6" s="319" t="s">
        <v>0</v>
      </c>
      <c r="B6" s="319" t="s">
        <v>1</v>
      </c>
      <c r="C6" s="354" t="s">
        <v>18</v>
      </c>
      <c r="D6" s="316" t="s">
        <v>2</v>
      </c>
      <c r="E6" s="317"/>
      <c r="F6" s="317"/>
      <c r="G6" s="317"/>
      <c r="H6" s="318"/>
      <c r="I6" s="326" t="s">
        <v>4</v>
      </c>
      <c r="J6" s="323" t="s">
        <v>5</v>
      </c>
    </row>
    <row r="7" spans="1:13" s="1" customFormat="1" ht="51.75" customHeight="1" x14ac:dyDescent="0.25">
      <c r="A7" s="320"/>
      <c r="B7" s="320"/>
      <c r="C7" s="355"/>
      <c r="D7" s="7" t="s">
        <v>79</v>
      </c>
      <c r="E7" s="14" t="s">
        <v>154</v>
      </c>
      <c r="F7" s="8" t="s">
        <v>20</v>
      </c>
      <c r="G7" s="7" t="s">
        <v>292</v>
      </c>
      <c r="H7" s="15" t="s">
        <v>3</v>
      </c>
      <c r="I7" s="327"/>
      <c r="J7" s="324"/>
    </row>
    <row r="8" spans="1:13" ht="21.75" customHeight="1" x14ac:dyDescent="0.25">
      <c r="A8" s="4">
        <v>1</v>
      </c>
      <c r="B8" s="40" t="s">
        <v>348</v>
      </c>
      <c r="C8" s="9">
        <v>0.7</v>
      </c>
      <c r="D8" s="115">
        <v>0.15</v>
      </c>
      <c r="E8" s="99">
        <v>7.4999999999999997E-2</v>
      </c>
      <c r="F8" s="99">
        <v>7.4999999999999997E-2</v>
      </c>
      <c r="G8" s="122"/>
      <c r="H8" s="100">
        <f>D8+E8+F8</f>
        <v>0.3</v>
      </c>
      <c r="I8" s="101">
        <f>C8+H8</f>
        <v>1</v>
      </c>
      <c r="J8" s="102">
        <v>50</v>
      </c>
    </row>
    <row r="9" spans="1:13" ht="21.75" customHeight="1" x14ac:dyDescent="0.25">
      <c r="A9" s="4">
        <v>2</v>
      </c>
      <c r="B9" s="40" t="s">
        <v>349</v>
      </c>
      <c r="C9" s="9">
        <v>0.7</v>
      </c>
      <c r="D9" s="123">
        <v>0.15</v>
      </c>
      <c r="E9" s="99">
        <v>7.4999999999999997E-2</v>
      </c>
      <c r="F9" s="99">
        <v>7.4999999999999997E-2</v>
      </c>
      <c r="G9" s="2"/>
      <c r="H9" s="100">
        <f t="shared" ref="H9:H10" si="0">D9+E9+F9</f>
        <v>0.3</v>
      </c>
      <c r="I9" s="101">
        <f>C9+H9</f>
        <v>1</v>
      </c>
      <c r="J9" s="102">
        <v>50</v>
      </c>
    </row>
    <row r="10" spans="1:13" ht="21.75" customHeight="1" x14ac:dyDescent="0.25">
      <c r="A10" s="4">
        <v>3</v>
      </c>
      <c r="B10" s="40" t="s">
        <v>350</v>
      </c>
      <c r="C10" s="9">
        <v>0.7</v>
      </c>
      <c r="D10" s="115">
        <v>0.15</v>
      </c>
      <c r="E10" s="99">
        <v>7.4999999999999997E-2</v>
      </c>
      <c r="F10" s="99">
        <v>7.4999999999999997E-2</v>
      </c>
      <c r="G10" s="2"/>
      <c r="H10" s="100">
        <f t="shared" si="0"/>
        <v>0.3</v>
      </c>
      <c r="I10" s="101">
        <f>C10+H10</f>
        <v>1</v>
      </c>
      <c r="J10" s="102">
        <v>50</v>
      </c>
    </row>
    <row r="11" spans="1:13" ht="21.75" customHeight="1" x14ac:dyDescent="0.25">
      <c r="A11" s="4"/>
      <c r="B11" s="40"/>
      <c r="C11" s="9"/>
      <c r="D11" s="99"/>
      <c r="E11" s="60"/>
      <c r="F11" s="99"/>
      <c r="G11" s="2"/>
      <c r="H11" s="100"/>
      <c r="I11" s="101"/>
      <c r="J11" s="102"/>
    </row>
    <row r="12" spans="1:13" ht="30.75" customHeight="1" x14ac:dyDescent="0.25">
      <c r="B12" s="116" t="s">
        <v>333</v>
      </c>
      <c r="C12" s="397" t="s">
        <v>334</v>
      </c>
      <c r="D12" s="397"/>
      <c r="E12" s="397"/>
      <c r="F12" s="397"/>
      <c r="G12" s="397"/>
      <c r="H12" s="397"/>
      <c r="I12" s="397"/>
      <c r="J12" s="397"/>
    </row>
    <row r="14" spans="1:13" ht="18.75" x14ac:dyDescent="0.3">
      <c r="A14" s="312" t="s">
        <v>6</v>
      </c>
      <c r="B14" s="312"/>
      <c r="C14" s="312"/>
      <c r="D14" s="312"/>
      <c r="E14" s="312"/>
      <c r="F14" s="312"/>
      <c r="G14" s="312"/>
      <c r="H14" s="312"/>
      <c r="I14" s="312"/>
      <c r="J14" s="312"/>
    </row>
    <row r="16" spans="1:13" ht="87.75" customHeight="1" x14ac:dyDescent="0.25">
      <c r="A16" s="37" t="s">
        <v>7</v>
      </c>
      <c r="B16" s="37" t="s">
        <v>8</v>
      </c>
      <c r="C16" s="117" t="s">
        <v>9</v>
      </c>
      <c r="D16" s="415" t="s">
        <v>10</v>
      </c>
      <c r="E16" s="416"/>
      <c r="F16" s="335" t="s">
        <v>11</v>
      </c>
      <c r="G16" s="337"/>
      <c r="H16" s="13" t="s">
        <v>12</v>
      </c>
      <c r="I16" s="13" t="s">
        <v>13</v>
      </c>
      <c r="J16" s="117" t="s">
        <v>14</v>
      </c>
    </row>
    <row r="17" spans="1:10" ht="151.5" customHeight="1" x14ac:dyDescent="0.25">
      <c r="A17" s="6">
        <v>1</v>
      </c>
      <c r="B17" s="124" t="s">
        <v>351</v>
      </c>
      <c r="C17" s="124" t="s">
        <v>352</v>
      </c>
      <c r="D17" s="417" t="s">
        <v>353</v>
      </c>
      <c r="E17" s="418"/>
      <c r="F17" s="417" t="s">
        <v>354</v>
      </c>
      <c r="G17" s="418"/>
      <c r="H17" s="125" t="s">
        <v>355</v>
      </c>
      <c r="I17" s="125" t="s">
        <v>356</v>
      </c>
      <c r="J17" s="45" t="s">
        <v>134</v>
      </c>
    </row>
    <row r="18" spans="1:10" ht="150" x14ac:dyDescent="0.25">
      <c r="A18" s="6">
        <v>2</v>
      </c>
      <c r="B18" s="126" t="s">
        <v>357</v>
      </c>
      <c r="C18" s="126" t="s">
        <v>358</v>
      </c>
      <c r="D18" s="417" t="s">
        <v>359</v>
      </c>
      <c r="E18" s="418"/>
      <c r="F18" s="417" t="s">
        <v>360</v>
      </c>
      <c r="G18" s="418"/>
      <c r="H18" s="125" t="s">
        <v>360</v>
      </c>
      <c r="I18" s="125" t="s">
        <v>361</v>
      </c>
      <c r="J18" s="45" t="s">
        <v>362</v>
      </c>
    </row>
    <row r="19" spans="1:10" ht="105" x14ac:dyDescent="0.25">
      <c r="A19" s="6">
        <v>3</v>
      </c>
      <c r="B19" s="126" t="s">
        <v>363</v>
      </c>
      <c r="C19" s="126" t="s">
        <v>322</v>
      </c>
      <c r="D19" s="417" t="s">
        <v>364</v>
      </c>
      <c r="E19" s="418"/>
      <c r="F19" s="420">
        <v>3</v>
      </c>
      <c r="G19" s="418"/>
      <c r="H19" s="127">
        <v>3</v>
      </c>
      <c r="I19" s="127">
        <v>0</v>
      </c>
      <c r="J19" s="45" t="s">
        <v>15</v>
      </c>
    </row>
    <row r="20" spans="1:10" ht="16.5" x14ac:dyDescent="0.25">
      <c r="A20" s="6">
        <v>4</v>
      </c>
      <c r="B20" s="61" t="s">
        <v>365</v>
      </c>
      <c r="C20" s="62"/>
      <c r="D20" s="370"/>
      <c r="E20" s="371"/>
      <c r="F20" s="370"/>
      <c r="G20" s="371"/>
      <c r="H20" s="62"/>
      <c r="I20" s="62"/>
      <c r="J20" s="62" t="s">
        <v>366</v>
      </c>
    </row>
    <row r="22" spans="1:10" ht="15.75" x14ac:dyDescent="0.25">
      <c r="H22" s="328" t="s">
        <v>367</v>
      </c>
      <c r="I22" s="328"/>
      <c r="J22" s="328"/>
    </row>
    <row r="23" spans="1:10" ht="15.75" x14ac:dyDescent="0.25">
      <c r="H23" s="328" t="s">
        <v>368</v>
      </c>
      <c r="I23" s="328"/>
      <c r="J23" s="328"/>
    </row>
    <row r="28" spans="1:10" ht="15.75" x14ac:dyDescent="0.25">
      <c r="H28" s="329"/>
      <c r="I28" s="419"/>
      <c r="J28" s="419"/>
    </row>
  </sheetData>
  <mergeCells count="23">
    <mergeCell ref="H22:J22"/>
    <mergeCell ref="H23:J23"/>
    <mergeCell ref="H28:J28"/>
    <mergeCell ref="D18:E18"/>
    <mergeCell ref="F18:G18"/>
    <mergeCell ref="D19:E19"/>
    <mergeCell ref="F19:G19"/>
    <mergeCell ref="D20:E20"/>
    <mergeCell ref="F20:G20"/>
    <mergeCell ref="C12:J12"/>
    <mergeCell ref="A14:J14"/>
    <mergeCell ref="D16:E16"/>
    <mergeCell ref="F16:G16"/>
    <mergeCell ref="D17:E17"/>
    <mergeCell ref="F17:G17"/>
    <mergeCell ref="A4:J4"/>
    <mergeCell ref="A5:J5"/>
    <mergeCell ref="A6:A7"/>
    <mergeCell ref="B6:B7"/>
    <mergeCell ref="C6:C7"/>
    <mergeCell ref="D6:H6"/>
    <mergeCell ref="I6:I7"/>
    <mergeCell ref="J6:J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27"/>
  <sheetViews>
    <sheetView topLeftCell="A12" zoomScale="85" zoomScaleNormal="85" workbookViewId="0">
      <selection activeCell="B19" sqref="B19:D19"/>
    </sheetView>
  </sheetViews>
  <sheetFormatPr defaultRowHeight="15" x14ac:dyDescent="0.25"/>
  <cols>
    <col min="1" max="1" width="5.28515625" customWidth="1"/>
    <col min="2" max="2" width="30.140625" customWidth="1"/>
    <col min="3" max="3" width="16.140625" customWidth="1"/>
    <col min="4" max="5" width="13.42578125" customWidth="1"/>
    <col min="6" max="6" width="14.42578125" customWidth="1"/>
    <col min="7" max="7" width="13.28515625" customWidth="1"/>
    <col min="8" max="8" width="13.5703125" customWidth="1"/>
    <col min="9" max="9" width="11.7109375" customWidth="1"/>
    <col min="10" max="10" width="8.28515625" customWidth="1"/>
  </cols>
  <sheetData>
    <row r="1" spans="1:10" ht="35.25" customHeight="1" x14ac:dyDescent="0.25">
      <c r="A1" s="360" t="s">
        <v>176</v>
      </c>
      <c r="B1" s="360"/>
      <c r="C1" s="360"/>
      <c r="D1" s="360"/>
      <c r="E1" s="360"/>
      <c r="F1" s="5"/>
      <c r="G1" s="5"/>
      <c r="H1" s="5"/>
      <c r="I1" s="5"/>
      <c r="J1" s="5"/>
    </row>
    <row r="2" spans="1:10" ht="38.25" customHeight="1" x14ac:dyDescent="0.25">
      <c r="A2" s="383" t="s">
        <v>369</v>
      </c>
      <c r="B2" s="361"/>
      <c r="C2" s="361"/>
      <c r="D2" s="361"/>
      <c r="E2" s="361"/>
      <c r="F2" s="5"/>
      <c r="G2" s="5"/>
      <c r="H2" s="5"/>
      <c r="I2" s="5"/>
      <c r="J2" s="5"/>
    </row>
    <row r="3" spans="1:10" x14ac:dyDescent="0.25">
      <c r="A3" s="3"/>
      <c r="B3" s="3"/>
      <c r="C3" s="3"/>
      <c r="D3" s="5"/>
      <c r="E3" s="5"/>
      <c r="F3" s="5"/>
      <c r="G3" s="5"/>
      <c r="H3" s="5"/>
      <c r="I3" s="5"/>
      <c r="J3" s="5"/>
    </row>
    <row r="4" spans="1:10" ht="24" customHeight="1" x14ac:dyDescent="0.3">
      <c r="A4" s="353" t="s">
        <v>102</v>
      </c>
      <c r="B4" s="353"/>
      <c r="C4" s="353"/>
      <c r="D4" s="353"/>
      <c r="E4" s="353"/>
      <c r="F4" s="353"/>
      <c r="G4" s="353"/>
      <c r="H4" s="353"/>
      <c r="I4" s="353"/>
      <c r="J4" s="353"/>
    </row>
    <row r="5" spans="1:10" ht="20.25" x14ac:dyDescent="0.3">
      <c r="A5" s="325"/>
      <c r="B5" s="325"/>
      <c r="C5" s="325"/>
      <c r="D5" s="325"/>
      <c r="E5" s="325"/>
      <c r="F5" s="325"/>
      <c r="G5" s="325"/>
      <c r="H5" s="325"/>
      <c r="I5" s="325"/>
      <c r="J5" s="325"/>
    </row>
    <row r="6" spans="1:10" s="1" customFormat="1" ht="45.75" customHeight="1" x14ac:dyDescent="0.25">
      <c r="A6" s="319" t="s">
        <v>0</v>
      </c>
      <c r="B6" s="319" t="s">
        <v>1</v>
      </c>
      <c r="C6" s="354" t="s">
        <v>18</v>
      </c>
      <c r="D6" s="316" t="s">
        <v>2</v>
      </c>
      <c r="E6" s="317"/>
      <c r="F6" s="317"/>
      <c r="G6" s="317"/>
      <c r="H6" s="318"/>
      <c r="I6" s="326" t="s">
        <v>4</v>
      </c>
      <c r="J6" s="323" t="s">
        <v>5</v>
      </c>
    </row>
    <row r="7" spans="1:10" s="1" customFormat="1" ht="51.75" customHeight="1" x14ac:dyDescent="0.25">
      <c r="A7" s="320"/>
      <c r="B7" s="320"/>
      <c r="C7" s="355"/>
      <c r="D7" s="7" t="s">
        <v>79</v>
      </c>
      <c r="E7" s="14" t="s">
        <v>154</v>
      </c>
      <c r="F7" s="7" t="s">
        <v>370</v>
      </c>
      <c r="G7" s="7" t="s">
        <v>371</v>
      </c>
      <c r="H7" s="15" t="s">
        <v>3</v>
      </c>
      <c r="I7" s="327"/>
      <c r="J7" s="324"/>
    </row>
    <row r="8" spans="1:10" ht="37.5" customHeight="1" x14ac:dyDescent="0.25">
      <c r="A8" s="2">
        <v>1</v>
      </c>
      <c r="B8" s="128" t="s">
        <v>372</v>
      </c>
      <c r="C8" s="9">
        <v>0.7</v>
      </c>
      <c r="D8" s="16">
        <v>0.1</v>
      </c>
      <c r="E8" s="41">
        <v>0.05</v>
      </c>
      <c r="F8" s="9">
        <v>0.05</v>
      </c>
      <c r="G8" s="9"/>
      <c r="H8" s="17">
        <f>SUM(D8:G8)</f>
        <v>0.2</v>
      </c>
      <c r="I8" s="18">
        <f>C8+H8</f>
        <v>0.89999999999999991</v>
      </c>
      <c r="J8" s="4">
        <v>50</v>
      </c>
    </row>
    <row r="9" spans="1:10" ht="37.5" customHeight="1" x14ac:dyDescent="0.25">
      <c r="A9" s="2">
        <v>2</v>
      </c>
      <c r="B9" s="128" t="s">
        <v>373</v>
      </c>
      <c r="C9" s="9">
        <v>0.7</v>
      </c>
      <c r="D9" s="16">
        <v>0.1</v>
      </c>
      <c r="E9" s="41"/>
      <c r="F9" s="41">
        <v>0.05</v>
      </c>
      <c r="G9" s="41">
        <v>0.1</v>
      </c>
      <c r="H9" s="17">
        <f>SUM(D9:G9)</f>
        <v>0.25</v>
      </c>
      <c r="I9" s="18">
        <f>C9+H9</f>
        <v>0.95</v>
      </c>
      <c r="J9" s="4">
        <v>50</v>
      </c>
    </row>
    <row r="10" spans="1:10" ht="37.5" customHeight="1" x14ac:dyDescent="0.25">
      <c r="A10" s="2">
        <v>3</v>
      </c>
      <c r="B10" s="128" t="s">
        <v>374</v>
      </c>
      <c r="C10" s="9">
        <v>0.7</v>
      </c>
      <c r="D10" s="16"/>
      <c r="E10" s="41">
        <v>0.05</v>
      </c>
      <c r="F10" s="41">
        <v>0.05</v>
      </c>
      <c r="G10" s="41"/>
      <c r="H10" s="17">
        <f>SUM(D10:G10)</f>
        <v>0.1</v>
      </c>
      <c r="I10" s="18">
        <v>0.8</v>
      </c>
      <c r="J10" s="4">
        <v>45</v>
      </c>
    </row>
    <row r="11" spans="1:10" ht="33.75" customHeight="1" x14ac:dyDescent="0.25">
      <c r="A11" s="2">
        <v>4</v>
      </c>
      <c r="B11" s="128" t="s">
        <v>375</v>
      </c>
      <c r="C11" s="9">
        <v>0.7</v>
      </c>
      <c r="D11" s="16"/>
      <c r="E11" s="41">
        <v>0.05</v>
      </c>
      <c r="F11" s="41">
        <v>0.05</v>
      </c>
      <c r="G11" s="41"/>
      <c r="H11" s="17">
        <f>SUM(D11:G11)</f>
        <v>0.1</v>
      </c>
      <c r="I11" s="18">
        <f>C11+H11</f>
        <v>0.79999999999999993</v>
      </c>
      <c r="J11" s="4">
        <v>45</v>
      </c>
    </row>
    <row r="12" spans="1:10" ht="42" customHeight="1" x14ac:dyDescent="0.25">
      <c r="A12" s="314" t="s">
        <v>376</v>
      </c>
      <c r="B12" s="314"/>
      <c r="C12" s="314"/>
      <c r="D12" s="314"/>
      <c r="E12" s="314"/>
      <c r="F12" s="314"/>
      <c r="G12" s="314"/>
      <c r="H12" s="314"/>
      <c r="I12" s="314"/>
      <c r="J12" s="314"/>
    </row>
    <row r="13" spans="1:10" ht="45.75" customHeight="1" x14ac:dyDescent="0.3">
      <c r="A13" s="421" t="s">
        <v>377</v>
      </c>
      <c r="B13" s="421"/>
      <c r="C13" s="421"/>
      <c r="D13" s="421"/>
      <c r="E13" s="421"/>
      <c r="F13" s="421"/>
      <c r="G13" s="421"/>
      <c r="H13" s="421"/>
      <c r="I13" s="421"/>
      <c r="J13" s="421"/>
    </row>
    <row r="14" spans="1:10" x14ac:dyDescent="0.25">
      <c r="A14" s="129"/>
    </row>
    <row r="15" spans="1:10" ht="78" customHeight="1" x14ac:dyDescent="0.25">
      <c r="A15" s="37" t="s">
        <v>7</v>
      </c>
      <c r="B15" s="357" t="s">
        <v>8</v>
      </c>
      <c r="C15" s="358"/>
      <c r="D15" s="359"/>
      <c r="E15" s="13" t="s">
        <v>9</v>
      </c>
      <c r="F15" s="35" t="s">
        <v>10</v>
      </c>
      <c r="G15" s="35" t="s">
        <v>11</v>
      </c>
      <c r="H15" s="13" t="s">
        <v>12</v>
      </c>
      <c r="I15" s="130" t="s">
        <v>13</v>
      </c>
      <c r="J15" s="13" t="s">
        <v>14</v>
      </c>
    </row>
    <row r="16" spans="1:10" s="1" customFormat="1" ht="50.1" customHeight="1" x14ac:dyDescent="0.25">
      <c r="A16" s="6">
        <v>1</v>
      </c>
      <c r="B16" s="366" t="s">
        <v>378</v>
      </c>
      <c r="C16" s="367"/>
      <c r="D16" s="368"/>
      <c r="E16" s="32">
        <v>43680</v>
      </c>
      <c r="F16" s="131" t="s">
        <v>379</v>
      </c>
      <c r="G16" s="132">
        <v>2</v>
      </c>
      <c r="H16" s="117">
        <v>2</v>
      </c>
      <c r="I16" s="117">
        <v>0</v>
      </c>
      <c r="J16" s="45" t="s">
        <v>134</v>
      </c>
    </row>
    <row r="17" spans="1:10" ht="50.1" customHeight="1" x14ac:dyDescent="0.25">
      <c r="A17" s="6">
        <v>2</v>
      </c>
      <c r="B17" s="422" t="s">
        <v>380</v>
      </c>
      <c r="C17" s="423"/>
      <c r="D17" s="424"/>
      <c r="E17" s="13" t="s">
        <v>322</v>
      </c>
      <c r="F17" s="35" t="s">
        <v>323</v>
      </c>
      <c r="G17" s="35">
        <v>3</v>
      </c>
      <c r="H17" s="13">
        <v>3</v>
      </c>
      <c r="I17" s="13">
        <v>0</v>
      </c>
      <c r="J17" s="45" t="s">
        <v>134</v>
      </c>
    </row>
    <row r="18" spans="1:10" s="1" customFormat="1" ht="50.1" customHeight="1" x14ac:dyDescent="0.25">
      <c r="A18" s="6">
        <v>3</v>
      </c>
      <c r="B18" s="366" t="s">
        <v>381</v>
      </c>
      <c r="C18" s="367"/>
      <c r="D18" s="368"/>
      <c r="E18" s="13" t="s">
        <v>322</v>
      </c>
      <c r="F18" s="35" t="s">
        <v>323</v>
      </c>
      <c r="G18" s="132">
        <v>4</v>
      </c>
      <c r="H18" s="117">
        <v>4</v>
      </c>
      <c r="I18" s="117">
        <v>0</v>
      </c>
      <c r="J18" s="45" t="s">
        <v>134</v>
      </c>
    </row>
    <row r="19" spans="1:10" s="1" customFormat="1" ht="50.1" customHeight="1" x14ac:dyDescent="0.25">
      <c r="A19" s="6">
        <v>4</v>
      </c>
      <c r="B19" s="366" t="s">
        <v>382</v>
      </c>
      <c r="C19" s="367"/>
      <c r="D19" s="368"/>
      <c r="E19" s="133">
        <v>43619</v>
      </c>
      <c r="F19" s="35" t="s">
        <v>323</v>
      </c>
      <c r="G19" s="132">
        <v>1</v>
      </c>
      <c r="H19" s="117">
        <v>1</v>
      </c>
      <c r="I19" s="117">
        <v>0</v>
      </c>
      <c r="J19" s="45" t="s">
        <v>134</v>
      </c>
    </row>
    <row r="21" spans="1:10" ht="15.75" x14ac:dyDescent="0.25">
      <c r="F21" s="328" t="s">
        <v>147</v>
      </c>
      <c r="G21" s="328"/>
      <c r="H21" s="328"/>
      <c r="I21" s="328"/>
      <c r="J21" s="328"/>
    </row>
    <row r="22" spans="1:10" ht="15.75" x14ac:dyDescent="0.25">
      <c r="F22" s="329" t="s">
        <v>17</v>
      </c>
      <c r="G22" s="329"/>
      <c r="H22" s="329"/>
      <c r="I22" s="329"/>
      <c r="J22" s="329"/>
    </row>
    <row r="27" spans="1:10" ht="15.75" x14ac:dyDescent="0.25">
      <c r="F27" s="329" t="s">
        <v>383</v>
      </c>
      <c r="G27" s="329"/>
      <c r="H27" s="329"/>
      <c r="I27" s="329"/>
      <c r="J27" s="329"/>
    </row>
  </sheetData>
  <mergeCells count="20">
    <mergeCell ref="B19:D19"/>
    <mergeCell ref="F21:J21"/>
    <mergeCell ref="F22:J22"/>
    <mergeCell ref="F27:J27"/>
    <mergeCell ref="A12:J12"/>
    <mergeCell ref="A13:J13"/>
    <mergeCell ref="B15:D15"/>
    <mergeCell ref="B16:D16"/>
    <mergeCell ref="B17:D17"/>
    <mergeCell ref="B18:D18"/>
    <mergeCell ref="A1:E1"/>
    <mergeCell ref="A2:E2"/>
    <mergeCell ref="A4:J4"/>
    <mergeCell ref="A5:J5"/>
    <mergeCell ref="A6:A7"/>
    <mergeCell ref="B6:B7"/>
    <mergeCell ref="C6:C7"/>
    <mergeCell ref="D6:H6"/>
    <mergeCell ref="I6:I7"/>
    <mergeCell ref="J6:J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topLeftCell="A13" workbookViewId="0">
      <selection activeCell="B17" sqref="B17"/>
    </sheetView>
  </sheetViews>
  <sheetFormatPr defaultRowHeight="15" x14ac:dyDescent="0.25"/>
  <cols>
    <col min="1" max="1" width="6.140625" customWidth="1"/>
    <col min="2" max="2" width="24.85546875" customWidth="1"/>
    <col min="3" max="3" width="17.42578125" customWidth="1"/>
    <col min="4" max="4" width="8.5703125" customWidth="1"/>
    <col min="5" max="5" width="9" customWidth="1"/>
    <col min="6" max="6" width="9.7109375" customWidth="1"/>
    <col min="7" max="7" width="8.7109375" style="140" customWidth="1"/>
    <col min="8" max="8" width="22.28515625" customWidth="1"/>
    <col min="9" max="9" width="14.85546875" customWidth="1"/>
    <col min="10" max="10" width="21.140625" customWidth="1"/>
  </cols>
  <sheetData>
    <row r="1" spans="1:13" ht="18.75" x14ac:dyDescent="0.3">
      <c r="A1" s="97" t="s">
        <v>306</v>
      </c>
      <c r="B1" s="97"/>
      <c r="C1" s="97"/>
      <c r="D1" s="5"/>
      <c r="E1" s="5"/>
      <c r="F1" s="5"/>
      <c r="G1" s="134"/>
      <c r="H1" s="5"/>
      <c r="I1" s="5"/>
      <c r="J1" s="5"/>
    </row>
    <row r="2" spans="1:13" ht="18.75" x14ac:dyDescent="0.3">
      <c r="A2" s="98" t="s">
        <v>384</v>
      </c>
      <c r="B2" s="98"/>
      <c r="C2" s="98"/>
      <c r="D2" s="5"/>
      <c r="E2" s="5"/>
      <c r="F2" s="5"/>
      <c r="G2" s="134"/>
      <c r="H2" s="5"/>
      <c r="I2" s="5"/>
      <c r="J2" s="5"/>
    </row>
    <row r="3" spans="1:13" x14ac:dyDescent="0.25">
      <c r="A3" s="3"/>
      <c r="B3" s="3"/>
      <c r="C3" s="3"/>
      <c r="D3" s="5"/>
      <c r="E3" s="5"/>
      <c r="F3" s="5"/>
      <c r="G3" s="134"/>
      <c r="H3" s="5"/>
      <c r="I3" s="5"/>
      <c r="J3" s="5"/>
      <c r="L3" s="107"/>
      <c r="M3" s="107"/>
    </row>
    <row r="4" spans="1:13" ht="20.25" x14ac:dyDescent="0.3">
      <c r="A4" s="353" t="s">
        <v>22</v>
      </c>
      <c r="B4" s="353"/>
      <c r="C4" s="353"/>
      <c r="D4" s="353"/>
      <c r="E4" s="353"/>
      <c r="F4" s="353"/>
      <c r="G4" s="353"/>
      <c r="H4" s="353"/>
      <c r="I4" s="353"/>
      <c r="J4" s="353"/>
      <c r="L4" s="54"/>
      <c r="M4" s="55"/>
    </row>
    <row r="5" spans="1:13" ht="20.25" x14ac:dyDescent="0.3">
      <c r="A5" s="325"/>
      <c r="B5" s="325"/>
      <c r="C5" s="325"/>
      <c r="D5" s="325"/>
      <c r="E5" s="325"/>
      <c r="F5" s="325"/>
      <c r="G5" s="325"/>
      <c r="H5" s="325"/>
      <c r="I5" s="325"/>
      <c r="J5" s="325"/>
      <c r="L5" s="55"/>
      <c r="M5" s="55"/>
    </row>
    <row r="6" spans="1:13" s="1" customFormat="1" ht="16.5" x14ac:dyDescent="0.25">
      <c r="A6" s="319" t="s">
        <v>0</v>
      </c>
      <c r="B6" s="319" t="s">
        <v>1</v>
      </c>
      <c r="C6" s="354" t="s">
        <v>18</v>
      </c>
      <c r="D6" s="316" t="s">
        <v>2</v>
      </c>
      <c r="E6" s="317"/>
      <c r="F6" s="317"/>
      <c r="G6" s="317"/>
      <c r="H6" s="318"/>
      <c r="I6" s="326" t="s">
        <v>4</v>
      </c>
      <c r="J6" s="323" t="s">
        <v>5</v>
      </c>
    </row>
    <row r="7" spans="1:13" s="1" customFormat="1" ht="47.25" x14ac:dyDescent="0.25">
      <c r="A7" s="320"/>
      <c r="B7" s="320"/>
      <c r="C7" s="355"/>
      <c r="D7" s="7" t="s">
        <v>153</v>
      </c>
      <c r="E7" s="14" t="s">
        <v>19</v>
      </c>
      <c r="F7" s="8" t="s">
        <v>20</v>
      </c>
      <c r="G7" s="135" t="s">
        <v>181</v>
      </c>
      <c r="H7" s="15" t="s">
        <v>3</v>
      </c>
      <c r="I7" s="327"/>
      <c r="J7" s="324"/>
    </row>
    <row r="8" spans="1:13" ht="18.75" x14ac:dyDescent="0.25">
      <c r="A8" s="4">
        <v>1</v>
      </c>
      <c r="B8" s="40" t="s">
        <v>385</v>
      </c>
      <c r="C8" s="9">
        <v>0.7</v>
      </c>
      <c r="D8" s="99">
        <v>0.1</v>
      </c>
      <c r="E8" s="99">
        <v>0.2</v>
      </c>
      <c r="F8" s="99"/>
      <c r="G8" s="99"/>
      <c r="H8" s="136">
        <f>D8+E8</f>
        <v>0.30000000000000004</v>
      </c>
      <c r="I8" s="101">
        <f>C8+H8</f>
        <v>1</v>
      </c>
      <c r="J8" s="102">
        <v>50</v>
      </c>
    </row>
    <row r="9" spans="1:13" ht="18.75" x14ac:dyDescent="0.25">
      <c r="A9" s="4">
        <v>2</v>
      </c>
      <c r="B9" s="40" t="s">
        <v>386</v>
      </c>
      <c r="C9" s="9">
        <v>0.7</v>
      </c>
      <c r="D9" s="99">
        <v>0.1</v>
      </c>
      <c r="E9" s="99">
        <v>0</v>
      </c>
      <c r="F9" s="99"/>
      <c r="G9" s="137"/>
      <c r="H9" s="136">
        <f t="shared" ref="H9:H10" si="0">D9+E9</f>
        <v>0.1</v>
      </c>
      <c r="I9" s="101">
        <f>C9+H9</f>
        <v>0.79999999999999993</v>
      </c>
      <c r="J9" s="102">
        <v>45</v>
      </c>
    </row>
    <row r="10" spans="1:13" ht="18.75" x14ac:dyDescent="0.25">
      <c r="A10" s="4">
        <v>3</v>
      </c>
      <c r="B10" s="40" t="s">
        <v>387</v>
      </c>
      <c r="C10" s="9">
        <v>0.7</v>
      </c>
      <c r="D10" s="99">
        <v>0.1</v>
      </c>
      <c r="E10" s="99">
        <v>0.2</v>
      </c>
      <c r="F10" s="99"/>
      <c r="G10" s="99"/>
      <c r="H10" s="136">
        <f t="shared" si="0"/>
        <v>0.30000000000000004</v>
      </c>
      <c r="I10" s="101">
        <f>C10+H10</f>
        <v>1</v>
      </c>
      <c r="J10" s="102">
        <v>50</v>
      </c>
    </row>
    <row r="11" spans="1:13" ht="16.5" x14ac:dyDescent="0.25">
      <c r="A11" s="96"/>
      <c r="B11" s="116" t="s">
        <v>333</v>
      </c>
      <c r="C11" s="397" t="s">
        <v>334</v>
      </c>
      <c r="D11" s="397"/>
      <c r="E11" s="397"/>
      <c r="F11" s="397"/>
      <c r="G11" s="397"/>
      <c r="H11" s="397"/>
      <c r="I11" s="397"/>
      <c r="J11" s="397"/>
    </row>
    <row r="12" spans="1:13" x14ac:dyDescent="0.25">
      <c r="A12" s="96"/>
      <c r="B12" s="96"/>
      <c r="C12" s="96"/>
      <c r="D12" s="96"/>
      <c r="E12" s="96"/>
      <c r="F12" s="96"/>
      <c r="G12" s="138"/>
      <c r="H12" s="96"/>
      <c r="I12" s="96"/>
      <c r="J12" s="96"/>
    </row>
    <row r="13" spans="1:13" ht="18.75" x14ac:dyDescent="0.3">
      <c r="A13" s="312" t="s">
        <v>6</v>
      </c>
      <c r="B13" s="312"/>
      <c r="C13" s="312"/>
      <c r="D13" s="312"/>
      <c r="E13" s="312"/>
      <c r="F13" s="312"/>
      <c r="G13" s="312"/>
      <c r="H13" s="312"/>
      <c r="I13" s="312"/>
      <c r="J13" s="312"/>
    </row>
    <row r="14" spans="1:13" x14ac:dyDescent="0.25">
      <c r="A14" s="96"/>
      <c r="B14" s="96"/>
      <c r="C14" s="96"/>
      <c r="D14" s="96"/>
      <c r="E14" s="96"/>
      <c r="F14" s="96"/>
      <c r="G14" s="138"/>
      <c r="H14" s="96"/>
      <c r="I14" s="96"/>
      <c r="J14" s="96"/>
    </row>
    <row r="15" spans="1:13" ht="57" x14ac:dyDescent="0.25">
      <c r="A15" s="37" t="s">
        <v>7</v>
      </c>
      <c r="B15" s="37" t="s">
        <v>8</v>
      </c>
      <c r="C15" s="117" t="s">
        <v>9</v>
      </c>
      <c r="D15" s="415" t="s">
        <v>10</v>
      </c>
      <c r="E15" s="416"/>
      <c r="F15" s="335" t="s">
        <v>11</v>
      </c>
      <c r="G15" s="337"/>
      <c r="H15" s="13" t="s">
        <v>12</v>
      </c>
      <c r="I15" s="13" t="s">
        <v>13</v>
      </c>
      <c r="J15" s="117" t="s">
        <v>14</v>
      </c>
    </row>
    <row r="16" spans="1:13" s="31" customFormat="1" ht="99" x14ac:dyDescent="0.25">
      <c r="A16" s="6">
        <v>1</v>
      </c>
      <c r="B16" s="6" t="s">
        <v>388</v>
      </c>
      <c r="C16" s="32">
        <v>43508</v>
      </c>
      <c r="D16" s="344">
        <v>43517</v>
      </c>
      <c r="E16" s="345"/>
      <c r="F16" s="369">
        <v>3</v>
      </c>
      <c r="G16" s="345"/>
      <c r="H16" s="45" t="s">
        <v>389</v>
      </c>
      <c r="I16" s="23"/>
      <c r="J16" s="45" t="s">
        <v>390</v>
      </c>
    </row>
    <row r="17" spans="1:10" s="31" customFormat="1" ht="132" x14ac:dyDescent="0.25">
      <c r="A17" s="6">
        <v>2</v>
      </c>
      <c r="B17" s="6" t="s">
        <v>391</v>
      </c>
      <c r="C17" s="32">
        <v>43542</v>
      </c>
      <c r="D17" s="344">
        <v>43543</v>
      </c>
      <c r="E17" s="345"/>
      <c r="F17" s="369">
        <v>2</v>
      </c>
      <c r="G17" s="345"/>
      <c r="H17" s="45" t="s">
        <v>392</v>
      </c>
      <c r="I17" s="23"/>
      <c r="J17" s="45" t="s">
        <v>393</v>
      </c>
    </row>
    <row r="18" spans="1:10" x14ac:dyDescent="0.25">
      <c r="A18" s="96"/>
      <c r="B18" s="96"/>
      <c r="C18" s="96"/>
      <c r="D18" s="96"/>
      <c r="E18" s="96"/>
      <c r="F18" s="96"/>
      <c r="G18" s="138"/>
      <c r="H18" s="96"/>
      <c r="I18" s="96"/>
      <c r="J18" s="96"/>
    </row>
    <row r="19" spans="1:10" ht="15.75" x14ac:dyDescent="0.25">
      <c r="A19" s="96"/>
      <c r="B19" s="96"/>
      <c r="C19" s="96"/>
      <c r="D19" s="96"/>
      <c r="E19" s="96"/>
      <c r="F19" s="96"/>
      <c r="G19" s="138"/>
      <c r="H19" s="393" t="s">
        <v>394</v>
      </c>
      <c r="I19" s="393"/>
      <c r="J19" s="393"/>
    </row>
    <row r="20" spans="1:10" ht="15.75" x14ac:dyDescent="0.25">
      <c r="A20" s="96"/>
      <c r="B20" s="96"/>
      <c r="C20" s="96"/>
      <c r="D20" s="96"/>
      <c r="E20" s="96"/>
      <c r="F20" s="96"/>
      <c r="G20" s="138"/>
      <c r="H20" s="329" t="s">
        <v>17</v>
      </c>
      <c r="I20" s="329"/>
      <c r="J20" s="329"/>
    </row>
    <row r="21" spans="1:10" x14ac:dyDescent="0.25">
      <c r="A21" s="96"/>
      <c r="B21" s="96"/>
      <c r="C21" s="96"/>
      <c r="D21" s="96"/>
      <c r="E21" s="96"/>
      <c r="F21" s="96"/>
      <c r="G21" s="138"/>
      <c r="H21" s="139"/>
      <c r="I21" s="139"/>
      <c r="J21" s="139"/>
    </row>
    <row r="22" spans="1:10" x14ac:dyDescent="0.25">
      <c r="A22" s="96"/>
      <c r="B22" s="96"/>
      <c r="C22" s="96"/>
      <c r="D22" s="96"/>
      <c r="E22" s="96"/>
      <c r="F22" s="96"/>
      <c r="G22" s="138"/>
      <c r="H22" s="139"/>
      <c r="I22" s="139"/>
      <c r="J22" s="139"/>
    </row>
    <row r="23" spans="1:10" x14ac:dyDescent="0.25">
      <c r="A23" s="96"/>
      <c r="B23" s="96"/>
      <c r="C23" s="96"/>
      <c r="D23" s="96"/>
      <c r="E23" s="96"/>
      <c r="F23" s="96"/>
      <c r="G23" s="138"/>
      <c r="H23" s="139"/>
      <c r="I23" s="139"/>
      <c r="J23" s="139"/>
    </row>
    <row r="24" spans="1:10" x14ac:dyDescent="0.25">
      <c r="A24" s="96"/>
      <c r="B24" s="96"/>
      <c r="C24" s="96"/>
      <c r="D24" s="96"/>
      <c r="E24" s="96"/>
      <c r="F24" s="96"/>
      <c r="G24" s="138"/>
      <c r="H24" s="139"/>
      <c r="I24" s="139"/>
      <c r="J24" s="139"/>
    </row>
    <row r="25" spans="1:10" x14ac:dyDescent="0.25">
      <c r="A25" s="96"/>
      <c r="B25" s="96"/>
      <c r="C25" s="96"/>
      <c r="D25" s="96"/>
      <c r="E25" s="96"/>
      <c r="F25" s="96"/>
      <c r="G25" s="138"/>
      <c r="H25" s="380" t="s">
        <v>395</v>
      </c>
      <c r="I25" s="380"/>
      <c r="J25" s="380"/>
    </row>
  </sheetData>
  <mergeCells count="19">
    <mergeCell ref="D17:E17"/>
    <mergeCell ref="F17:G17"/>
    <mergeCell ref="H19:J19"/>
    <mergeCell ref="H20:J20"/>
    <mergeCell ref="H25:J25"/>
    <mergeCell ref="C11:J11"/>
    <mergeCell ref="A13:J13"/>
    <mergeCell ref="D15:E15"/>
    <mergeCell ref="F15:G15"/>
    <mergeCell ref="D16:E16"/>
    <mergeCell ref="F16:G16"/>
    <mergeCell ref="A4:J4"/>
    <mergeCell ref="A5:J5"/>
    <mergeCell ref="A6:A7"/>
    <mergeCell ref="B6:B7"/>
    <mergeCell ref="C6:C7"/>
    <mergeCell ref="D6:H6"/>
    <mergeCell ref="I6:I7"/>
    <mergeCell ref="J6:J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topLeftCell="A24" workbookViewId="0">
      <selection activeCell="B29" sqref="B29"/>
    </sheetView>
  </sheetViews>
  <sheetFormatPr defaultRowHeight="15" x14ac:dyDescent="0.25"/>
  <cols>
    <col min="1" max="1" width="5.28515625" customWidth="1"/>
    <col min="2" max="2" width="20.85546875" bestFit="1" customWidth="1"/>
    <col min="3" max="3" width="13.85546875" customWidth="1"/>
    <col min="4" max="4" width="10" customWidth="1"/>
    <col min="5" max="6" width="9.5703125" customWidth="1"/>
    <col min="7" max="7" width="9.140625" hidden="1" customWidth="1"/>
    <col min="8" max="8" width="10" customWidth="1"/>
    <col min="9" max="9" width="10.28515625" bestFit="1" customWidth="1"/>
    <col min="10" max="10" width="9.5703125" bestFit="1" customWidth="1"/>
  </cols>
  <sheetData>
    <row r="1" spans="1:13" ht="35.25" customHeight="1" x14ac:dyDescent="0.25">
      <c r="A1" s="360" t="s">
        <v>176</v>
      </c>
      <c r="B1" s="360"/>
      <c r="C1" s="360"/>
      <c r="D1" s="360"/>
      <c r="E1" s="360"/>
      <c r="F1" s="5"/>
      <c r="G1" s="5"/>
      <c r="H1" s="5"/>
      <c r="I1" s="5"/>
      <c r="J1" s="5"/>
    </row>
    <row r="2" spans="1:13" ht="18.75" x14ac:dyDescent="0.25">
      <c r="A2" s="361" t="s">
        <v>396</v>
      </c>
      <c r="B2" s="361"/>
      <c r="C2" s="361"/>
      <c r="D2" s="361"/>
      <c r="E2" s="361"/>
      <c r="F2" s="5"/>
      <c r="G2" s="5"/>
      <c r="H2" s="5"/>
      <c r="I2" s="5"/>
      <c r="J2" s="5"/>
    </row>
    <row r="3" spans="1:13" x14ac:dyDescent="0.25">
      <c r="A3" s="3"/>
      <c r="B3" s="3"/>
      <c r="C3" s="3"/>
      <c r="D3" s="5"/>
      <c r="E3" s="5"/>
      <c r="F3" s="5"/>
      <c r="G3" s="5"/>
      <c r="H3" s="5"/>
      <c r="I3" s="5"/>
      <c r="J3" s="5"/>
    </row>
    <row r="4" spans="1:13" ht="20.25" x14ac:dyDescent="0.3">
      <c r="A4" s="353" t="s">
        <v>22</v>
      </c>
      <c r="B4" s="353"/>
      <c r="C4" s="353"/>
      <c r="D4" s="353"/>
      <c r="E4" s="353"/>
      <c r="F4" s="353"/>
      <c r="G4" s="353"/>
      <c r="H4" s="353"/>
      <c r="I4" s="353"/>
      <c r="J4" s="353"/>
      <c r="L4" s="10">
        <v>0.3</v>
      </c>
      <c r="M4" s="11">
        <v>4</v>
      </c>
    </row>
    <row r="5" spans="1:13" ht="20.25" x14ac:dyDescent="0.3">
      <c r="A5" s="325"/>
      <c r="B5" s="325"/>
      <c r="C5" s="325"/>
      <c r="D5" s="325"/>
      <c r="E5" s="325"/>
      <c r="F5" s="325"/>
      <c r="G5" s="325"/>
      <c r="H5" s="325"/>
      <c r="I5" s="325"/>
      <c r="J5" s="325"/>
      <c r="L5" s="11">
        <f>(M5*L4)/M4</f>
        <v>7.4999999999999997E-2</v>
      </c>
      <c r="M5" s="11">
        <v>1</v>
      </c>
    </row>
    <row r="6" spans="1:13" s="1" customFormat="1" ht="45.75" customHeight="1" x14ac:dyDescent="0.25">
      <c r="A6" s="319" t="s">
        <v>0</v>
      </c>
      <c r="B6" s="319" t="s">
        <v>1</v>
      </c>
      <c r="C6" s="354" t="s">
        <v>18</v>
      </c>
      <c r="D6" s="316" t="s">
        <v>2</v>
      </c>
      <c r="E6" s="317"/>
      <c r="F6" s="317"/>
      <c r="G6" s="317"/>
      <c r="H6" s="318"/>
      <c r="I6" s="326" t="s">
        <v>4</v>
      </c>
      <c r="J6" s="323" t="s">
        <v>5</v>
      </c>
    </row>
    <row r="7" spans="1:13" s="1" customFormat="1" ht="51.75" customHeight="1" x14ac:dyDescent="0.25">
      <c r="A7" s="320"/>
      <c r="B7" s="320"/>
      <c r="C7" s="355"/>
      <c r="D7" s="7" t="s">
        <v>153</v>
      </c>
      <c r="E7" s="14" t="s">
        <v>154</v>
      </c>
      <c r="F7" s="8" t="s">
        <v>20</v>
      </c>
      <c r="G7" s="7" t="s">
        <v>292</v>
      </c>
      <c r="H7" s="15" t="s">
        <v>397</v>
      </c>
      <c r="I7" s="327"/>
      <c r="J7" s="324"/>
    </row>
    <row r="8" spans="1:13" ht="21.75" customHeight="1" x14ac:dyDescent="0.25">
      <c r="A8" s="2">
        <v>1</v>
      </c>
      <c r="B8" s="40" t="s">
        <v>398</v>
      </c>
      <c r="C8" s="9">
        <v>0.7</v>
      </c>
      <c r="D8" s="141">
        <v>0.1</v>
      </c>
      <c r="E8" s="141">
        <v>0.1</v>
      </c>
      <c r="F8" s="141">
        <v>0.1</v>
      </c>
      <c r="G8" s="18"/>
      <c r="H8" s="18">
        <f>D8+E8+F8</f>
        <v>0.30000000000000004</v>
      </c>
      <c r="I8" s="18">
        <f>C8+H8</f>
        <v>1</v>
      </c>
      <c r="J8" s="4">
        <v>45</v>
      </c>
    </row>
    <row r="9" spans="1:13" ht="21.75" customHeight="1" x14ac:dyDescent="0.25">
      <c r="A9" s="2">
        <v>2</v>
      </c>
      <c r="B9" s="40" t="s">
        <v>399</v>
      </c>
      <c r="C9" s="9">
        <v>0.7</v>
      </c>
      <c r="D9" s="18"/>
      <c r="E9" s="141">
        <v>0.1</v>
      </c>
      <c r="F9" s="141">
        <v>0.1</v>
      </c>
      <c r="G9" s="18"/>
      <c r="H9" s="18">
        <f>D9+E9+F9</f>
        <v>0.2</v>
      </c>
      <c r="I9" s="18">
        <f>C9+H9</f>
        <v>0.89999999999999991</v>
      </c>
      <c r="J9" s="4">
        <v>45</v>
      </c>
    </row>
    <row r="10" spans="1:13" ht="21.75" customHeight="1" x14ac:dyDescent="0.25">
      <c r="A10" s="2">
        <v>3</v>
      </c>
      <c r="B10" s="40" t="s">
        <v>400</v>
      </c>
      <c r="C10" s="9">
        <v>0.7</v>
      </c>
      <c r="D10" s="18"/>
      <c r="E10" s="141"/>
      <c r="F10" s="141"/>
      <c r="G10" s="18"/>
      <c r="H10" s="18"/>
      <c r="I10" s="18">
        <f>C10+H10</f>
        <v>0.7</v>
      </c>
      <c r="J10" s="4">
        <v>40</v>
      </c>
    </row>
    <row r="11" spans="1:13" ht="21.75" customHeight="1" x14ac:dyDescent="0.25">
      <c r="A11" s="2">
        <v>4</v>
      </c>
      <c r="B11" s="40" t="s">
        <v>401</v>
      </c>
      <c r="C11" s="9">
        <v>0.7</v>
      </c>
      <c r="D11" s="18"/>
      <c r="E11" s="141">
        <v>0.1</v>
      </c>
      <c r="F11" s="141">
        <v>0.1</v>
      </c>
      <c r="G11" s="18"/>
      <c r="H11" s="18">
        <f>D11+E11+F11</f>
        <v>0.2</v>
      </c>
      <c r="I11" s="18">
        <f>C11+H11</f>
        <v>0.89999999999999991</v>
      </c>
      <c r="J11" s="4">
        <v>45</v>
      </c>
    </row>
    <row r="12" spans="1:13" ht="21.75" customHeight="1" x14ac:dyDescent="0.25">
      <c r="A12" s="2">
        <v>5</v>
      </c>
      <c r="B12" s="40" t="s">
        <v>402</v>
      </c>
      <c r="C12" s="9">
        <v>0.7</v>
      </c>
      <c r="D12" s="18"/>
      <c r="E12" s="141">
        <v>0.1</v>
      </c>
      <c r="F12" s="141">
        <v>0.1</v>
      </c>
      <c r="G12" s="18"/>
      <c r="H12" s="18">
        <f>D12+E12+F12</f>
        <v>0.2</v>
      </c>
      <c r="I12" s="18">
        <f t="shared" ref="I12:I13" si="0">C12+H12</f>
        <v>0.89999999999999991</v>
      </c>
      <c r="J12" s="4">
        <v>45</v>
      </c>
    </row>
    <row r="13" spans="1:13" ht="21.75" customHeight="1" x14ac:dyDescent="0.25">
      <c r="A13" s="2">
        <v>6</v>
      </c>
      <c r="B13" s="40" t="s">
        <v>403</v>
      </c>
      <c r="C13" s="9">
        <v>0.7</v>
      </c>
      <c r="D13" s="18"/>
      <c r="E13" s="141"/>
      <c r="F13" s="141"/>
      <c r="G13" s="18"/>
      <c r="H13" s="18"/>
      <c r="I13" s="18">
        <f t="shared" si="0"/>
        <v>0.7</v>
      </c>
      <c r="J13" s="4">
        <v>40</v>
      </c>
    </row>
    <row r="14" spans="1:13" ht="21.75" customHeight="1" x14ac:dyDescent="0.25">
      <c r="A14" s="2">
        <v>7</v>
      </c>
      <c r="B14" s="40" t="s">
        <v>404</v>
      </c>
      <c r="C14" s="9">
        <v>0.7</v>
      </c>
      <c r="D14" s="18"/>
      <c r="E14" s="141"/>
      <c r="F14" s="141"/>
      <c r="G14" s="18"/>
      <c r="H14" s="18"/>
      <c r="I14" s="18">
        <f>C14+H14</f>
        <v>0.7</v>
      </c>
      <c r="J14" s="4">
        <v>40</v>
      </c>
    </row>
    <row r="15" spans="1:13" ht="42" customHeight="1" x14ac:dyDescent="0.25">
      <c r="A15" s="314" t="s">
        <v>21</v>
      </c>
      <c r="B15" s="314"/>
      <c r="C15" s="314"/>
      <c r="D15" s="314"/>
      <c r="E15" s="314"/>
      <c r="F15" s="314"/>
      <c r="G15" s="314"/>
      <c r="H15" s="314"/>
      <c r="I15" s="314"/>
      <c r="J15" s="314"/>
    </row>
    <row r="17" spans="1:12" ht="15.75" x14ac:dyDescent="0.25">
      <c r="A17" s="425" t="s">
        <v>6</v>
      </c>
      <c r="B17" s="425"/>
      <c r="C17" s="425"/>
      <c r="D17" s="425"/>
      <c r="E17" s="425"/>
      <c r="F17" s="425"/>
      <c r="G17" s="425"/>
      <c r="H17" s="425"/>
      <c r="I17" s="425"/>
      <c r="J17" s="425"/>
    </row>
    <row r="19" spans="1:12" ht="85.5" x14ac:dyDescent="0.25">
      <c r="A19" s="37" t="s">
        <v>7</v>
      </c>
      <c r="B19" s="37" t="s">
        <v>8</v>
      </c>
      <c r="C19" s="13" t="s">
        <v>9</v>
      </c>
      <c r="D19" s="335" t="s">
        <v>10</v>
      </c>
      <c r="E19" s="337"/>
      <c r="F19" s="335" t="s">
        <v>11</v>
      </c>
      <c r="G19" s="337"/>
      <c r="H19" s="13" t="s">
        <v>12</v>
      </c>
      <c r="I19" s="13" t="s">
        <v>13</v>
      </c>
      <c r="J19" s="13" t="s">
        <v>14</v>
      </c>
    </row>
    <row r="20" spans="1:12" ht="33" x14ac:dyDescent="0.25">
      <c r="A20" s="6">
        <v>1</v>
      </c>
      <c r="B20" s="61" t="s">
        <v>405</v>
      </c>
      <c r="C20" s="23" t="s">
        <v>323</v>
      </c>
      <c r="D20" s="369" t="s">
        <v>406</v>
      </c>
      <c r="E20" s="345"/>
      <c r="F20" s="369">
        <v>1</v>
      </c>
      <c r="G20" s="345"/>
      <c r="H20" s="23">
        <v>1</v>
      </c>
      <c r="I20" s="23">
        <v>0</v>
      </c>
      <c r="J20" s="13" t="s">
        <v>134</v>
      </c>
      <c r="L20" s="1"/>
    </row>
    <row r="21" spans="1:12" ht="42.75" x14ac:dyDescent="0.25">
      <c r="A21" s="6">
        <v>2</v>
      </c>
      <c r="B21" s="61" t="s">
        <v>407</v>
      </c>
      <c r="C21" s="23" t="s">
        <v>408</v>
      </c>
      <c r="D21" s="369" t="s">
        <v>409</v>
      </c>
      <c r="E21" s="345"/>
      <c r="F21" s="369">
        <v>2</v>
      </c>
      <c r="G21" s="345"/>
      <c r="H21" s="23">
        <v>2</v>
      </c>
      <c r="I21" s="23">
        <v>0</v>
      </c>
      <c r="J21" s="13" t="s">
        <v>15</v>
      </c>
      <c r="L21" s="1"/>
    </row>
    <row r="22" spans="1:12" ht="99" x14ac:dyDescent="0.25">
      <c r="A22" s="6">
        <v>3</v>
      </c>
      <c r="B22" s="61" t="s">
        <v>410</v>
      </c>
      <c r="C22" s="23" t="s">
        <v>411</v>
      </c>
      <c r="D22" s="369" t="s">
        <v>412</v>
      </c>
      <c r="E22" s="345"/>
      <c r="F22" s="369">
        <v>3</v>
      </c>
      <c r="G22" s="345"/>
      <c r="H22" s="23">
        <v>3</v>
      </c>
      <c r="I22" s="23">
        <v>0</v>
      </c>
      <c r="J22" s="13" t="s">
        <v>413</v>
      </c>
      <c r="L22" s="1"/>
    </row>
    <row r="23" spans="1:12" ht="42.75" x14ac:dyDescent="0.25">
      <c r="A23" s="6">
        <v>4</v>
      </c>
      <c r="B23" s="61" t="s">
        <v>414</v>
      </c>
      <c r="C23" s="23" t="s">
        <v>415</v>
      </c>
      <c r="D23" s="369"/>
      <c r="E23" s="345"/>
      <c r="F23" s="369">
        <v>6</v>
      </c>
      <c r="G23" s="345"/>
      <c r="H23" s="23">
        <v>6</v>
      </c>
      <c r="I23" s="23">
        <v>0</v>
      </c>
      <c r="J23" s="13" t="s">
        <v>413</v>
      </c>
      <c r="L23" s="1"/>
    </row>
    <row r="24" spans="1:12" ht="148.5" x14ac:dyDescent="0.25">
      <c r="A24" s="6">
        <v>5</v>
      </c>
      <c r="B24" s="61" t="s">
        <v>416</v>
      </c>
      <c r="C24" s="32">
        <v>43533</v>
      </c>
      <c r="D24" s="344">
        <v>43533</v>
      </c>
      <c r="E24" s="345"/>
      <c r="F24" s="369">
        <v>3</v>
      </c>
      <c r="G24" s="345"/>
      <c r="H24" s="23">
        <v>3</v>
      </c>
      <c r="I24" s="23">
        <v>0</v>
      </c>
      <c r="J24" s="13" t="s">
        <v>134</v>
      </c>
      <c r="L24" s="1"/>
    </row>
    <row r="25" spans="1:12" ht="148.5" x14ac:dyDescent="0.25">
      <c r="A25" s="6">
        <v>6</v>
      </c>
      <c r="B25" s="61" t="s">
        <v>417</v>
      </c>
      <c r="C25" s="32">
        <v>43540</v>
      </c>
      <c r="D25" s="344">
        <v>43540</v>
      </c>
      <c r="E25" s="345"/>
      <c r="F25" s="369">
        <v>3</v>
      </c>
      <c r="G25" s="345"/>
      <c r="H25" s="23">
        <v>3</v>
      </c>
      <c r="I25" s="23">
        <v>0</v>
      </c>
      <c r="J25" s="13" t="s">
        <v>134</v>
      </c>
      <c r="L25" s="1"/>
    </row>
    <row r="26" spans="1:12" ht="33" x14ac:dyDescent="0.25">
      <c r="A26" s="6">
        <v>7</v>
      </c>
      <c r="B26" s="61" t="s">
        <v>418</v>
      </c>
      <c r="C26" s="23" t="s">
        <v>415</v>
      </c>
      <c r="D26" s="369" t="s">
        <v>419</v>
      </c>
      <c r="E26" s="345"/>
      <c r="F26" s="369">
        <v>4</v>
      </c>
      <c r="G26" s="345"/>
      <c r="H26" s="23">
        <v>4</v>
      </c>
      <c r="I26" s="23">
        <v>0</v>
      </c>
      <c r="J26" s="45" t="s">
        <v>413</v>
      </c>
      <c r="L26" s="1" t="s">
        <v>420</v>
      </c>
    </row>
    <row r="28" spans="1:12" ht="15.75" x14ac:dyDescent="0.25">
      <c r="F28" s="328" t="s">
        <v>421</v>
      </c>
      <c r="G28" s="328"/>
      <c r="H28" s="328"/>
      <c r="I28" s="328"/>
      <c r="J28" s="328"/>
    </row>
    <row r="29" spans="1:12" ht="15.75" x14ac:dyDescent="0.25">
      <c r="F29" s="329" t="s">
        <v>17</v>
      </c>
      <c r="G29" s="329"/>
      <c r="H29" s="329"/>
      <c r="I29" s="329"/>
      <c r="J29" s="329"/>
    </row>
    <row r="35" spans="6:10" ht="16.5" x14ac:dyDescent="0.25">
      <c r="F35" s="426" t="s">
        <v>398</v>
      </c>
      <c r="G35" s="426"/>
      <c r="H35" s="426"/>
      <c r="I35" s="426"/>
      <c r="J35" s="426"/>
    </row>
  </sheetData>
  <mergeCells count="31">
    <mergeCell ref="F28:J28"/>
    <mergeCell ref="F29:J29"/>
    <mergeCell ref="F35:J35"/>
    <mergeCell ref="D24:E24"/>
    <mergeCell ref="F24:G24"/>
    <mergeCell ref="D25:E25"/>
    <mergeCell ref="F25:G25"/>
    <mergeCell ref="D26:E26"/>
    <mergeCell ref="F26:G26"/>
    <mergeCell ref="D21:E21"/>
    <mergeCell ref="F21:G21"/>
    <mergeCell ref="D22:E22"/>
    <mergeCell ref="F22:G22"/>
    <mergeCell ref="D23:E23"/>
    <mergeCell ref="F23:G23"/>
    <mergeCell ref="A15:J15"/>
    <mergeCell ref="A17:J17"/>
    <mergeCell ref="D19:E19"/>
    <mergeCell ref="F19:G19"/>
    <mergeCell ref="D20:E20"/>
    <mergeCell ref="F20:G20"/>
    <mergeCell ref="A1:E1"/>
    <mergeCell ref="A2:E2"/>
    <mergeCell ref="A4:J4"/>
    <mergeCell ref="A5:J5"/>
    <mergeCell ref="A6:A7"/>
    <mergeCell ref="B6:B7"/>
    <mergeCell ref="C6:C7"/>
    <mergeCell ref="D6:H6"/>
    <mergeCell ref="I6:I7"/>
    <mergeCell ref="J6:J7"/>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opLeftCell="A10" workbookViewId="0">
      <selection activeCell="B16" sqref="B16"/>
    </sheetView>
  </sheetViews>
  <sheetFormatPr defaultRowHeight="15" x14ac:dyDescent="0.25"/>
  <cols>
    <col min="1" max="1" width="5.28515625" customWidth="1"/>
    <col min="2" max="2" width="22.140625" customWidth="1"/>
    <col min="3" max="3" width="16.28515625" customWidth="1"/>
    <col min="4" max="4" width="10" customWidth="1"/>
    <col min="5" max="6" width="9.5703125" customWidth="1"/>
    <col min="7" max="7" width="10.42578125" customWidth="1"/>
    <col min="8" max="8" width="10" customWidth="1"/>
    <col min="9" max="9" width="10.28515625" bestFit="1" customWidth="1"/>
    <col min="10" max="10" width="11.140625" customWidth="1"/>
  </cols>
  <sheetData>
    <row r="1" spans="1:13" ht="35.25" customHeight="1" x14ac:dyDescent="0.25">
      <c r="A1" s="360" t="s">
        <v>176</v>
      </c>
      <c r="B1" s="360"/>
      <c r="C1" s="360"/>
      <c r="D1" s="360"/>
      <c r="E1" s="360"/>
      <c r="F1" s="5"/>
      <c r="G1" s="5"/>
      <c r="H1" s="5"/>
      <c r="I1" s="5"/>
      <c r="J1" s="5"/>
    </row>
    <row r="2" spans="1:13" ht="43.5" customHeight="1" x14ac:dyDescent="0.25">
      <c r="A2" s="383" t="s">
        <v>422</v>
      </c>
      <c r="B2" s="361"/>
      <c r="C2" s="361"/>
      <c r="D2" s="361"/>
      <c r="E2" s="361"/>
      <c r="F2" s="5"/>
      <c r="G2" s="5"/>
      <c r="H2" s="5"/>
      <c r="I2" s="5"/>
      <c r="J2" s="5"/>
    </row>
    <row r="3" spans="1:13" x14ac:dyDescent="0.25">
      <c r="A3" s="3"/>
      <c r="B3" s="3"/>
      <c r="C3" s="3"/>
      <c r="D3" s="5"/>
      <c r="E3" s="5"/>
      <c r="F3" s="5"/>
      <c r="G3" s="5"/>
      <c r="H3" s="5"/>
      <c r="I3" s="5"/>
      <c r="J3" s="5"/>
    </row>
    <row r="4" spans="1:13" ht="20.25" x14ac:dyDescent="0.3">
      <c r="A4" s="353" t="s">
        <v>22</v>
      </c>
      <c r="B4" s="353"/>
      <c r="C4" s="353"/>
      <c r="D4" s="353"/>
      <c r="E4" s="353"/>
      <c r="F4" s="353"/>
      <c r="G4" s="353"/>
      <c r="H4" s="353"/>
      <c r="I4" s="353"/>
      <c r="J4" s="353"/>
      <c r="L4" s="10">
        <v>0.3</v>
      </c>
      <c r="M4" s="11">
        <v>4</v>
      </c>
    </row>
    <row r="5" spans="1:13" ht="20.25" x14ac:dyDescent="0.3">
      <c r="A5" s="325"/>
      <c r="B5" s="325"/>
      <c r="C5" s="325"/>
      <c r="D5" s="325"/>
      <c r="E5" s="325"/>
      <c r="F5" s="325"/>
      <c r="G5" s="325"/>
      <c r="H5" s="325"/>
      <c r="I5" s="325"/>
      <c r="J5" s="325"/>
      <c r="L5" s="11">
        <f>(M5*L4)/M4</f>
        <v>7.4999999999999997E-2</v>
      </c>
      <c r="M5" s="11">
        <v>1</v>
      </c>
    </row>
    <row r="6" spans="1:13" s="1" customFormat="1" ht="45.75" customHeight="1" x14ac:dyDescent="0.25">
      <c r="A6" s="319" t="s">
        <v>0</v>
      </c>
      <c r="B6" s="319" t="s">
        <v>1</v>
      </c>
      <c r="C6" s="354" t="s">
        <v>18</v>
      </c>
      <c r="D6" s="316" t="s">
        <v>2</v>
      </c>
      <c r="E6" s="317"/>
      <c r="F6" s="317"/>
      <c r="G6" s="317"/>
      <c r="H6" s="318"/>
      <c r="I6" s="326" t="s">
        <v>4</v>
      </c>
      <c r="J6" s="323" t="s">
        <v>5</v>
      </c>
    </row>
    <row r="7" spans="1:13" s="1" customFormat="1" ht="51.75" customHeight="1" x14ac:dyDescent="0.25">
      <c r="A7" s="320"/>
      <c r="B7" s="320"/>
      <c r="C7" s="355"/>
      <c r="D7" s="7" t="s">
        <v>153</v>
      </c>
      <c r="E7" s="14" t="s">
        <v>423</v>
      </c>
      <c r="F7" s="8" t="s">
        <v>20</v>
      </c>
      <c r="G7" s="7"/>
      <c r="H7" s="15" t="s">
        <v>3</v>
      </c>
      <c r="I7" s="327"/>
      <c r="J7" s="324"/>
    </row>
    <row r="8" spans="1:13" ht="21.75" customHeight="1" x14ac:dyDescent="0.25">
      <c r="A8" s="2">
        <v>1</v>
      </c>
      <c r="B8" s="40" t="s">
        <v>424</v>
      </c>
      <c r="C8" s="9">
        <v>0.7</v>
      </c>
      <c r="D8" s="16">
        <v>7.4999999999999997E-2</v>
      </c>
      <c r="E8" s="41"/>
      <c r="F8" s="16"/>
      <c r="G8" s="2"/>
      <c r="H8" s="17">
        <f>D8+E8+F8</f>
        <v>7.4999999999999997E-2</v>
      </c>
      <c r="I8" s="18">
        <f>C8+H8</f>
        <v>0.77499999999999991</v>
      </c>
      <c r="J8" s="4">
        <v>40</v>
      </c>
    </row>
    <row r="9" spans="1:13" ht="21.75" customHeight="1" x14ac:dyDescent="0.25">
      <c r="A9" s="2">
        <v>2</v>
      </c>
      <c r="B9" s="40" t="s">
        <v>425</v>
      </c>
      <c r="C9" s="9">
        <v>0.7</v>
      </c>
      <c r="D9" s="16">
        <v>7.4999999999999997E-2</v>
      </c>
      <c r="E9" s="19"/>
      <c r="F9" s="16">
        <v>7.4999999999999997E-2</v>
      </c>
      <c r="G9" s="2"/>
      <c r="H9" s="57">
        <f>D9+E9+F9</f>
        <v>0.15</v>
      </c>
      <c r="I9" s="18">
        <f>C9+H9</f>
        <v>0.85</v>
      </c>
      <c r="J9" s="4">
        <f t="shared" ref="J9" si="0">IF(I9&gt;=90%,50,IF(I9&gt;=80%,45,40))</f>
        <v>45</v>
      </c>
    </row>
    <row r="10" spans="1:13" ht="21.75" customHeight="1" x14ac:dyDescent="0.25">
      <c r="A10" s="2">
        <v>3</v>
      </c>
      <c r="B10" s="40" t="s">
        <v>426</v>
      </c>
      <c r="C10" s="9">
        <v>0.7</v>
      </c>
      <c r="D10" s="16">
        <v>7.4999999999999997E-2</v>
      </c>
      <c r="E10" s="16">
        <v>0.22500000000000001</v>
      </c>
      <c r="F10" s="16"/>
      <c r="G10" s="2"/>
      <c r="H10" s="57">
        <f>D10+E10+F10</f>
        <v>0.3</v>
      </c>
      <c r="I10" s="18">
        <f>C10+H10</f>
        <v>1</v>
      </c>
      <c r="J10" s="4">
        <v>50</v>
      </c>
    </row>
    <row r="11" spans="1:13" ht="42" customHeight="1" x14ac:dyDescent="0.25">
      <c r="A11" s="142" t="s">
        <v>427</v>
      </c>
      <c r="B11" s="143"/>
      <c r="C11" s="143"/>
      <c r="D11" s="143"/>
      <c r="E11" s="143"/>
      <c r="F11" s="143"/>
      <c r="G11" s="143"/>
      <c r="H11" s="143"/>
      <c r="I11" s="143"/>
      <c r="J11" s="143"/>
    </row>
    <row r="13" spans="1:13" ht="17.25" x14ac:dyDescent="0.25">
      <c r="A13" s="144" t="s">
        <v>6</v>
      </c>
      <c r="B13" s="144"/>
      <c r="C13" s="144"/>
      <c r="D13" s="144"/>
      <c r="E13" s="144"/>
      <c r="F13" s="144"/>
      <c r="G13" s="144"/>
      <c r="H13" s="144"/>
      <c r="I13" s="144"/>
      <c r="J13" s="144"/>
    </row>
    <row r="15" spans="1:13" ht="87.75" customHeight="1" x14ac:dyDescent="0.25">
      <c r="A15" s="37" t="s">
        <v>7</v>
      </c>
      <c r="B15" s="13" t="s">
        <v>8</v>
      </c>
      <c r="C15" s="13" t="s">
        <v>9</v>
      </c>
      <c r="D15" s="335" t="s">
        <v>10</v>
      </c>
      <c r="E15" s="337"/>
      <c r="F15" s="335" t="s">
        <v>11</v>
      </c>
      <c r="G15" s="337"/>
      <c r="H15" s="13" t="s">
        <v>12</v>
      </c>
      <c r="I15" s="13" t="s">
        <v>13</v>
      </c>
      <c r="J15" s="13" t="s">
        <v>14</v>
      </c>
    </row>
    <row r="16" spans="1:13" ht="32.450000000000003" customHeight="1" x14ac:dyDescent="0.25">
      <c r="A16" s="84">
        <v>1</v>
      </c>
      <c r="B16" s="145" t="s">
        <v>428</v>
      </c>
      <c r="C16" s="85"/>
      <c r="D16" s="376"/>
      <c r="E16" s="375"/>
      <c r="F16" s="376" t="s">
        <v>426</v>
      </c>
      <c r="G16" s="375"/>
      <c r="H16" s="86"/>
      <c r="I16" s="146"/>
      <c r="J16" s="87" t="s">
        <v>134</v>
      </c>
    </row>
    <row r="17" spans="1:10" ht="27" customHeight="1" x14ac:dyDescent="0.25">
      <c r="A17" s="84">
        <v>2</v>
      </c>
      <c r="B17" s="145" t="s">
        <v>429</v>
      </c>
      <c r="C17" s="85" t="s">
        <v>430</v>
      </c>
      <c r="D17" s="427" t="s">
        <v>430</v>
      </c>
      <c r="E17" s="428"/>
      <c r="F17" s="376" t="s">
        <v>426</v>
      </c>
      <c r="G17" s="375"/>
      <c r="H17" s="86"/>
      <c r="I17" s="146"/>
      <c r="J17" s="87" t="s">
        <v>134</v>
      </c>
    </row>
    <row r="18" spans="1:10" ht="31.5" x14ac:dyDescent="0.25">
      <c r="A18" s="84">
        <v>3</v>
      </c>
      <c r="B18" s="145" t="s">
        <v>431</v>
      </c>
      <c r="C18" s="147" t="s">
        <v>432</v>
      </c>
      <c r="D18" s="147"/>
      <c r="E18" s="148"/>
      <c r="F18" s="429" t="s">
        <v>425</v>
      </c>
      <c r="G18" s="428"/>
      <c r="H18" s="149"/>
      <c r="I18" s="150"/>
      <c r="J18" s="151" t="s">
        <v>15</v>
      </c>
    </row>
    <row r="19" spans="1:10" ht="31.5" x14ac:dyDescent="0.25">
      <c r="A19" s="87">
        <v>4</v>
      </c>
      <c r="B19" s="145" t="s">
        <v>407</v>
      </c>
      <c r="C19" s="147" t="s">
        <v>432</v>
      </c>
      <c r="D19" s="147"/>
      <c r="E19" s="148"/>
      <c r="F19" s="430" t="s">
        <v>433</v>
      </c>
      <c r="G19" s="385"/>
      <c r="H19" s="152"/>
      <c r="I19" s="153"/>
      <c r="J19" s="87" t="s">
        <v>15</v>
      </c>
    </row>
    <row r="20" spans="1:10" ht="15.75" x14ac:dyDescent="0.25">
      <c r="A20" s="154"/>
      <c r="B20" s="155"/>
      <c r="C20" s="156"/>
      <c r="D20" s="156"/>
      <c r="E20" s="156"/>
      <c r="F20" s="156"/>
      <c r="G20" s="156"/>
      <c r="H20" s="156"/>
      <c r="I20" s="156"/>
      <c r="J20" s="156"/>
    </row>
    <row r="21" spans="1:10" ht="15.75" x14ac:dyDescent="0.25">
      <c r="F21" s="328" t="s">
        <v>434</v>
      </c>
      <c r="G21" s="328"/>
      <c r="H21" s="328"/>
      <c r="I21" s="328"/>
      <c r="J21" s="328"/>
    </row>
    <row r="22" spans="1:10" ht="15.75" x14ac:dyDescent="0.25">
      <c r="F22" s="329" t="s">
        <v>289</v>
      </c>
      <c r="G22" s="329"/>
      <c r="H22" s="329"/>
      <c r="I22" s="329"/>
      <c r="J22" s="329"/>
    </row>
    <row r="28" spans="1:10" x14ac:dyDescent="0.25">
      <c r="G28" s="431" t="s">
        <v>293</v>
      </c>
      <c r="H28" s="431"/>
      <c r="I28" s="431"/>
    </row>
  </sheetData>
  <mergeCells count="21">
    <mergeCell ref="F18:G18"/>
    <mergeCell ref="F19:G19"/>
    <mergeCell ref="F21:J21"/>
    <mergeCell ref="F22:J22"/>
    <mergeCell ref="G28:I28"/>
    <mergeCell ref="D15:E15"/>
    <mergeCell ref="F15:G15"/>
    <mergeCell ref="D16:E16"/>
    <mergeCell ref="F16:G16"/>
    <mergeCell ref="D17:E17"/>
    <mergeCell ref="F17:G17"/>
    <mergeCell ref="A1:E1"/>
    <mergeCell ref="A2:E2"/>
    <mergeCell ref="A4:J4"/>
    <mergeCell ref="A5:J5"/>
    <mergeCell ref="A6:A7"/>
    <mergeCell ref="B6:B7"/>
    <mergeCell ref="C6:C7"/>
    <mergeCell ref="D6:H6"/>
    <mergeCell ref="I6:I7"/>
    <mergeCell ref="J6:J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2"/>
  <sheetViews>
    <sheetView topLeftCell="A40" workbookViewId="0">
      <selection activeCell="B60" sqref="B60"/>
    </sheetView>
  </sheetViews>
  <sheetFormatPr defaultRowHeight="15" x14ac:dyDescent="0.25"/>
  <cols>
    <col min="1" max="1" width="6.140625" customWidth="1"/>
    <col min="2" max="2" width="17.140625" customWidth="1"/>
    <col min="3" max="3" width="12.28515625" style="201" customWidth="1"/>
    <col min="4" max="4" width="12" customWidth="1"/>
    <col min="5" max="5" width="10.28515625" customWidth="1"/>
    <col min="6" max="6" width="10.42578125" customWidth="1"/>
    <col min="7" max="7" width="7.7109375" customWidth="1"/>
    <col min="8" max="8" width="7.28515625" customWidth="1"/>
    <col min="9" max="9" width="7.85546875" customWidth="1"/>
    <col min="10" max="10" width="8.5703125" customWidth="1"/>
    <col min="11" max="11" width="9" customWidth="1"/>
    <col min="12" max="12" width="7" customWidth="1"/>
    <col min="13" max="13" width="8.5703125" customWidth="1"/>
    <col min="14" max="14" width="9.42578125" customWidth="1"/>
    <col min="15" max="15" width="6.42578125" customWidth="1"/>
    <col min="16" max="16" width="10.28515625" customWidth="1"/>
    <col min="17" max="17" width="10.140625" customWidth="1"/>
    <col min="18" max="19" width="8.85546875" customWidth="1"/>
    <col min="20" max="20" width="7.28515625" style="42" customWidth="1"/>
    <col min="21" max="21" width="8.5703125" style="42" customWidth="1"/>
    <col min="22" max="23" width="7.7109375" customWidth="1"/>
    <col min="24" max="24" width="8.42578125" customWidth="1"/>
    <col min="25" max="26" width="9" customWidth="1"/>
    <col min="27" max="27" width="7.42578125" customWidth="1"/>
    <col min="28" max="28" width="9.140625" style="42" customWidth="1"/>
    <col min="29" max="29" width="9" style="42" customWidth="1"/>
    <col min="30" max="30" width="28.5703125" customWidth="1"/>
  </cols>
  <sheetData>
    <row r="1" spans="1:29" ht="18.75" x14ac:dyDescent="0.3">
      <c r="A1" s="97" t="s">
        <v>306</v>
      </c>
      <c r="B1" s="97"/>
      <c r="C1" s="157"/>
      <c r="D1" s="5"/>
      <c r="E1" s="5"/>
      <c r="F1" s="5"/>
      <c r="G1" s="5"/>
      <c r="H1" s="5"/>
      <c r="I1" s="5"/>
      <c r="J1" s="5"/>
      <c r="K1" s="5"/>
      <c r="L1" s="5"/>
      <c r="M1" s="5"/>
      <c r="N1" s="5"/>
      <c r="O1" s="5"/>
      <c r="V1" s="58">
        <v>90</v>
      </c>
      <c r="W1" s="58">
        <v>100</v>
      </c>
      <c r="X1" s="158">
        <v>50</v>
      </c>
    </row>
    <row r="2" spans="1:29" ht="18.75" x14ac:dyDescent="0.3">
      <c r="A2" s="315" t="s">
        <v>435</v>
      </c>
      <c r="B2" s="315"/>
      <c r="C2" s="315"/>
      <c r="D2" s="315"/>
      <c r="E2" s="315"/>
      <c r="F2" s="98"/>
      <c r="G2" s="98"/>
      <c r="H2" s="98"/>
      <c r="I2" s="98"/>
      <c r="J2" s="98"/>
      <c r="K2" s="98"/>
      <c r="L2" s="98"/>
      <c r="M2" s="5"/>
      <c r="N2" s="5"/>
      <c r="O2" s="5"/>
      <c r="V2" s="58">
        <v>80</v>
      </c>
      <c r="W2" s="58">
        <v>90</v>
      </c>
      <c r="X2" s="158">
        <v>45</v>
      </c>
    </row>
    <row r="3" spans="1:29" x14ac:dyDescent="0.25">
      <c r="A3" s="3"/>
      <c r="B3" s="3"/>
      <c r="C3" s="159"/>
      <c r="D3" s="5"/>
      <c r="E3" s="5"/>
      <c r="F3" s="5"/>
      <c r="G3" s="5"/>
      <c r="H3" s="5"/>
      <c r="I3" s="5"/>
      <c r="J3" s="5"/>
      <c r="K3" s="5"/>
      <c r="L3" s="5"/>
      <c r="M3" s="5"/>
      <c r="N3" s="5"/>
      <c r="O3" s="5"/>
      <c r="V3" s="160">
        <v>70</v>
      </c>
      <c r="W3" s="160">
        <v>80</v>
      </c>
      <c r="X3" s="161">
        <v>40</v>
      </c>
    </row>
    <row r="4" spans="1:29" ht="20.25" x14ac:dyDescent="0.3">
      <c r="A4" s="353" t="s">
        <v>102</v>
      </c>
      <c r="B4" s="353"/>
      <c r="C4" s="353"/>
      <c r="D4" s="353"/>
      <c r="E4" s="353"/>
      <c r="F4" s="353"/>
      <c r="G4" s="353"/>
      <c r="H4" s="353"/>
      <c r="I4" s="353"/>
      <c r="J4" s="353"/>
      <c r="K4" s="353"/>
      <c r="L4" s="353"/>
      <c r="M4" s="353"/>
      <c r="N4" s="353"/>
      <c r="O4" s="353"/>
      <c r="P4" s="10">
        <v>0.3</v>
      </c>
      <c r="Q4" s="11">
        <v>12</v>
      </c>
      <c r="R4" s="55"/>
      <c r="S4" s="55"/>
      <c r="T4" s="162"/>
      <c r="U4" s="162"/>
      <c r="V4" s="160">
        <v>60</v>
      </c>
      <c r="W4" s="160">
        <v>70</v>
      </c>
      <c r="X4" s="161">
        <v>30</v>
      </c>
    </row>
    <row r="5" spans="1:29" ht="20.25" x14ac:dyDescent="0.3">
      <c r="A5" s="325"/>
      <c r="B5" s="325"/>
      <c r="C5" s="325"/>
      <c r="D5" s="325"/>
      <c r="E5" s="325"/>
      <c r="F5" s="325"/>
      <c r="G5" s="325"/>
      <c r="H5" s="325"/>
      <c r="I5" s="325"/>
      <c r="J5" s="325"/>
      <c r="K5" s="325"/>
      <c r="L5" s="325"/>
      <c r="M5" s="325"/>
      <c r="N5" s="325"/>
      <c r="O5" s="325"/>
      <c r="P5" s="11">
        <f>(Q5*P4)/Q4</f>
        <v>2.4999999999999998E-2</v>
      </c>
      <c r="Q5" s="11">
        <v>1</v>
      </c>
      <c r="R5" s="55"/>
      <c r="S5" s="55"/>
      <c r="T5" s="162"/>
      <c r="U5" s="162"/>
      <c r="V5" s="160">
        <v>50</v>
      </c>
      <c r="W5" s="160">
        <v>60</v>
      </c>
      <c r="X5" s="161">
        <v>25</v>
      </c>
    </row>
    <row r="6" spans="1:29" s="1" customFormat="1" ht="33" customHeight="1" x14ac:dyDescent="0.25">
      <c r="A6" s="432" t="s">
        <v>0</v>
      </c>
      <c r="B6" s="432" t="s">
        <v>1</v>
      </c>
      <c r="C6" s="354" t="s">
        <v>436</v>
      </c>
      <c r="D6" s="434" t="s">
        <v>2</v>
      </c>
      <c r="E6" s="435"/>
      <c r="F6" s="435"/>
      <c r="G6" s="435"/>
      <c r="H6" s="435"/>
      <c r="I6" s="435"/>
      <c r="J6" s="435"/>
      <c r="K6" s="435"/>
      <c r="L6" s="435"/>
      <c r="M6" s="436"/>
      <c r="N6" s="437" t="s">
        <v>4</v>
      </c>
      <c r="O6" s="354" t="s">
        <v>5</v>
      </c>
      <c r="T6" s="163"/>
      <c r="U6" s="163"/>
      <c r="AB6" s="163"/>
      <c r="AC6" s="163"/>
    </row>
    <row r="7" spans="1:29" s="1" customFormat="1" ht="162.75" customHeight="1" x14ac:dyDescent="0.25">
      <c r="A7" s="433"/>
      <c r="B7" s="433"/>
      <c r="C7" s="355"/>
      <c r="D7" s="7" t="s">
        <v>437</v>
      </c>
      <c r="E7" s="14" t="s">
        <v>438</v>
      </c>
      <c r="F7" s="14" t="s">
        <v>439</v>
      </c>
      <c r="G7" s="14" t="s">
        <v>440</v>
      </c>
      <c r="H7" s="14" t="s">
        <v>441</v>
      </c>
      <c r="I7" s="7" t="s">
        <v>442</v>
      </c>
      <c r="J7" s="8" t="s">
        <v>443</v>
      </c>
      <c r="K7" s="8" t="s">
        <v>444</v>
      </c>
      <c r="L7" s="164" t="s">
        <v>445</v>
      </c>
      <c r="M7" s="165" t="s">
        <v>3</v>
      </c>
      <c r="N7" s="438"/>
      <c r="O7" s="355"/>
      <c r="P7" s="166" t="s">
        <v>446</v>
      </c>
      <c r="Q7" s="166" t="s">
        <v>447</v>
      </c>
      <c r="R7" s="166" t="s">
        <v>448</v>
      </c>
      <c r="S7" s="166" t="s">
        <v>449</v>
      </c>
      <c r="T7" s="166" t="s">
        <v>450</v>
      </c>
      <c r="U7" s="166" t="s">
        <v>451</v>
      </c>
      <c r="V7" s="166" t="s">
        <v>452</v>
      </c>
      <c r="W7" s="166" t="s">
        <v>453</v>
      </c>
      <c r="X7" s="166" t="s">
        <v>454</v>
      </c>
      <c r="Y7" s="167" t="s">
        <v>455</v>
      </c>
      <c r="Z7" s="166" t="s">
        <v>456</v>
      </c>
      <c r="AA7" s="166" t="s">
        <v>457</v>
      </c>
      <c r="AB7" s="166" t="s">
        <v>458</v>
      </c>
      <c r="AC7" s="166" t="s">
        <v>14</v>
      </c>
    </row>
    <row r="8" spans="1:29" s="31" customFormat="1" ht="30" customHeight="1" x14ac:dyDescent="0.25">
      <c r="A8" s="168">
        <v>1</v>
      </c>
      <c r="B8" s="169" t="s">
        <v>459</v>
      </c>
      <c r="C8" s="170">
        <v>0.7</v>
      </c>
      <c r="D8" s="99">
        <v>2.5000000000000001E-2</v>
      </c>
      <c r="E8" s="99">
        <v>2.5000000000000001E-2</v>
      </c>
      <c r="F8" s="99">
        <v>0.05</v>
      </c>
      <c r="G8" s="99">
        <v>2.5000000000000001E-2</v>
      </c>
      <c r="H8" s="99">
        <v>2.5000000000000001E-2</v>
      </c>
      <c r="I8" s="99">
        <v>0.05</v>
      </c>
      <c r="J8" s="99">
        <v>0.05</v>
      </c>
      <c r="K8" s="99"/>
      <c r="L8" s="99"/>
      <c r="M8" s="100">
        <f>SUM(D8:L8)</f>
        <v>0.25</v>
      </c>
      <c r="N8" s="171">
        <f t="shared" ref="N8:N38" si="0">C8+M8</f>
        <v>0.95</v>
      </c>
      <c r="O8" s="102">
        <v>50</v>
      </c>
      <c r="P8" s="172" t="s">
        <v>149</v>
      </c>
      <c r="Q8" s="172"/>
      <c r="R8" s="172"/>
      <c r="S8" s="172"/>
      <c r="T8" s="172" t="s">
        <v>149</v>
      </c>
      <c r="U8" s="172" t="s">
        <v>149</v>
      </c>
      <c r="V8" s="173"/>
      <c r="W8" s="173"/>
      <c r="X8" s="172" t="s">
        <v>149</v>
      </c>
      <c r="Y8" s="174" t="s">
        <v>149</v>
      </c>
      <c r="Z8" s="175"/>
      <c r="AA8" s="172" t="s">
        <v>149</v>
      </c>
      <c r="AB8" s="99" t="s">
        <v>149</v>
      </c>
      <c r="AC8" s="176"/>
    </row>
    <row r="9" spans="1:29" s="185" customFormat="1" ht="30" customHeight="1" x14ac:dyDescent="0.25">
      <c r="A9" s="177">
        <v>2</v>
      </c>
      <c r="B9" s="178" t="s">
        <v>460</v>
      </c>
      <c r="C9" s="170"/>
      <c r="D9" s="99">
        <v>2.5000000000000001E-2</v>
      </c>
      <c r="E9" s="2"/>
      <c r="F9" s="179"/>
      <c r="G9" s="179"/>
      <c r="H9" s="179"/>
      <c r="I9" s="2"/>
      <c r="J9" s="179"/>
      <c r="K9" s="179"/>
      <c r="L9" s="180"/>
      <c r="M9" s="100">
        <f t="shared" ref="M9:M38" si="1">SUM(D9:L9)</f>
        <v>2.5000000000000001E-2</v>
      </c>
      <c r="N9" s="171">
        <f t="shared" si="0"/>
        <v>2.5000000000000001E-2</v>
      </c>
      <c r="O9" s="181" t="s">
        <v>461</v>
      </c>
      <c r="P9" s="172" t="s">
        <v>149</v>
      </c>
      <c r="Q9" s="172"/>
      <c r="R9" s="172"/>
      <c r="S9" s="172"/>
      <c r="T9" s="172"/>
      <c r="U9" s="172"/>
      <c r="V9" s="182"/>
      <c r="W9" s="182"/>
      <c r="X9" s="182"/>
      <c r="Y9" s="182"/>
      <c r="Z9" s="182"/>
      <c r="AA9" s="122"/>
      <c r="AB9" s="183"/>
      <c r="AC9" s="184" t="s">
        <v>462</v>
      </c>
    </row>
    <row r="10" spans="1:29" s="31" customFormat="1" ht="30" customHeight="1" x14ac:dyDescent="0.25">
      <c r="A10" s="168">
        <v>3</v>
      </c>
      <c r="B10" s="169" t="s">
        <v>463</v>
      </c>
      <c r="C10" s="170">
        <v>0.7</v>
      </c>
      <c r="D10" s="99">
        <v>2.5000000000000001E-2</v>
      </c>
      <c r="E10" s="2"/>
      <c r="F10" s="99">
        <v>0.05</v>
      </c>
      <c r="G10" s="99"/>
      <c r="H10" s="99">
        <v>2.5000000000000001E-2</v>
      </c>
      <c r="I10" s="2"/>
      <c r="J10" s="99"/>
      <c r="K10" s="99"/>
      <c r="L10" s="186"/>
      <c r="M10" s="100">
        <f t="shared" si="1"/>
        <v>0.1</v>
      </c>
      <c r="N10" s="171">
        <f t="shared" si="0"/>
        <v>0.79999999999999993</v>
      </c>
      <c r="O10" s="102">
        <v>45</v>
      </c>
      <c r="P10" s="172" t="s">
        <v>149</v>
      </c>
      <c r="Q10" s="172"/>
      <c r="R10" s="172"/>
      <c r="S10" s="172"/>
      <c r="T10" s="172" t="s">
        <v>149</v>
      </c>
      <c r="U10" s="172" t="s">
        <v>149</v>
      </c>
      <c r="V10" s="173"/>
      <c r="W10" s="173"/>
      <c r="X10" s="175"/>
      <c r="Y10" s="175"/>
      <c r="Z10" s="175"/>
      <c r="AA10" s="122"/>
      <c r="AB10" s="99" t="s">
        <v>149</v>
      </c>
      <c r="AC10" s="176"/>
    </row>
    <row r="11" spans="1:29" s="31" customFormat="1" ht="30" customHeight="1" x14ac:dyDescent="0.25">
      <c r="A11" s="168">
        <v>4</v>
      </c>
      <c r="B11" s="169" t="s">
        <v>464</v>
      </c>
      <c r="C11" s="170">
        <v>0.7</v>
      </c>
      <c r="D11" s="99">
        <v>2.5000000000000001E-2</v>
      </c>
      <c r="E11" s="2"/>
      <c r="F11" s="99">
        <v>0.05</v>
      </c>
      <c r="G11" s="99"/>
      <c r="H11" s="99"/>
      <c r="I11" s="2"/>
      <c r="J11" s="99"/>
      <c r="K11" s="99">
        <v>2.5000000000000001E-2</v>
      </c>
      <c r="L11" s="99"/>
      <c r="M11" s="100">
        <f t="shared" si="1"/>
        <v>0.1</v>
      </c>
      <c r="N11" s="171">
        <f t="shared" si="0"/>
        <v>0.79999999999999993</v>
      </c>
      <c r="O11" s="102">
        <v>45</v>
      </c>
      <c r="P11" s="172" t="s">
        <v>149</v>
      </c>
      <c r="Q11" s="172"/>
      <c r="R11" s="172"/>
      <c r="S11" s="172"/>
      <c r="T11" s="172"/>
      <c r="U11" s="172"/>
      <c r="V11" s="175"/>
      <c r="W11" s="175"/>
      <c r="X11" s="175"/>
      <c r="Y11" s="175"/>
      <c r="Z11" s="175" t="s">
        <v>149</v>
      </c>
      <c r="AA11" s="122"/>
      <c r="AB11" s="99" t="s">
        <v>149</v>
      </c>
      <c r="AC11" s="187" t="s">
        <v>465</v>
      </c>
    </row>
    <row r="12" spans="1:29" s="31" customFormat="1" ht="30" customHeight="1" x14ac:dyDescent="0.25">
      <c r="A12" s="168">
        <v>5</v>
      </c>
      <c r="B12" s="169" t="s">
        <v>466</v>
      </c>
      <c r="C12" s="170">
        <v>0.7</v>
      </c>
      <c r="D12" s="99">
        <v>2.5000000000000001E-2</v>
      </c>
      <c r="E12" s="188"/>
      <c r="F12" s="106"/>
      <c r="G12" s="106"/>
      <c r="H12" s="106"/>
      <c r="I12" s="188"/>
      <c r="J12" s="106"/>
      <c r="K12" s="106"/>
      <c r="L12" s="186"/>
      <c r="M12" s="100">
        <f t="shared" si="1"/>
        <v>2.5000000000000001E-2</v>
      </c>
      <c r="N12" s="171">
        <f t="shared" si="0"/>
        <v>0.72499999999999998</v>
      </c>
      <c r="O12" s="102">
        <v>40</v>
      </c>
      <c r="P12" s="175" t="s">
        <v>149</v>
      </c>
      <c r="Q12" s="182"/>
      <c r="R12" s="182"/>
      <c r="S12" s="122" t="s">
        <v>467</v>
      </c>
      <c r="T12" s="182"/>
      <c r="U12" s="182"/>
      <c r="V12" s="189"/>
      <c r="W12" s="189"/>
      <c r="X12" s="175"/>
      <c r="Y12" s="175"/>
      <c r="Z12" s="175"/>
      <c r="AA12" s="122"/>
      <c r="AB12" s="190"/>
      <c r="AC12" s="176"/>
    </row>
    <row r="13" spans="1:29" s="31" customFormat="1" ht="30" customHeight="1" x14ac:dyDescent="0.25">
      <c r="A13" s="168">
        <v>6</v>
      </c>
      <c r="B13" s="169" t="s">
        <v>468</v>
      </c>
      <c r="C13" s="170">
        <v>0.7</v>
      </c>
      <c r="D13" s="99">
        <v>2.5000000000000001E-2</v>
      </c>
      <c r="E13" s="122"/>
      <c r="F13" s="99">
        <v>0.05</v>
      </c>
      <c r="G13" s="115"/>
      <c r="H13" s="99">
        <v>2.5000000000000001E-2</v>
      </c>
      <c r="I13" s="122"/>
      <c r="J13" s="115"/>
      <c r="K13" s="115"/>
      <c r="L13" s="99"/>
      <c r="M13" s="100">
        <f t="shared" si="1"/>
        <v>0.1</v>
      </c>
      <c r="N13" s="171">
        <f t="shared" si="0"/>
        <v>0.79999999999999993</v>
      </c>
      <c r="O13" s="102">
        <v>45</v>
      </c>
      <c r="P13" s="172" t="s">
        <v>149</v>
      </c>
      <c r="Q13" s="172"/>
      <c r="R13" s="172"/>
      <c r="S13" s="172"/>
      <c r="T13" s="172"/>
      <c r="U13" s="172" t="s">
        <v>149</v>
      </c>
      <c r="V13" s="173"/>
      <c r="W13" s="173"/>
      <c r="X13" s="175"/>
      <c r="Y13" s="175"/>
      <c r="Z13" s="175"/>
      <c r="AA13" s="122"/>
      <c r="AB13" s="115" t="s">
        <v>149</v>
      </c>
      <c r="AC13" s="176"/>
    </row>
    <row r="14" spans="1:29" s="31" customFormat="1" ht="30" customHeight="1" x14ac:dyDescent="0.25">
      <c r="A14" s="168">
        <v>7</v>
      </c>
      <c r="B14" s="169" t="s">
        <v>469</v>
      </c>
      <c r="C14" s="170">
        <v>0.7</v>
      </c>
      <c r="D14" s="99">
        <v>2.5000000000000001E-2</v>
      </c>
      <c r="E14" s="2"/>
      <c r="F14" s="179"/>
      <c r="G14" s="99">
        <v>2.5000000000000001E-2</v>
      </c>
      <c r="H14" s="99"/>
      <c r="I14" s="2"/>
      <c r="J14" s="99">
        <v>0.05</v>
      </c>
      <c r="K14" s="179"/>
      <c r="L14" s="99"/>
      <c r="M14" s="100">
        <f t="shared" si="1"/>
        <v>0.1</v>
      </c>
      <c r="N14" s="171">
        <f t="shared" si="0"/>
        <v>0.79999999999999993</v>
      </c>
      <c r="O14" s="102">
        <v>45</v>
      </c>
      <c r="P14" s="172" t="s">
        <v>149</v>
      </c>
      <c r="Q14" s="172"/>
      <c r="R14" s="172"/>
      <c r="S14" s="172"/>
      <c r="T14" s="172" t="s">
        <v>149</v>
      </c>
      <c r="U14" s="172"/>
      <c r="V14" s="122" t="s">
        <v>149</v>
      </c>
      <c r="W14" s="122"/>
      <c r="X14" s="175"/>
      <c r="Y14" s="175"/>
      <c r="Z14" s="175"/>
      <c r="AA14" s="122"/>
      <c r="AB14" s="183"/>
      <c r="AC14" s="176"/>
    </row>
    <row r="15" spans="1:29" s="31" customFormat="1" ht="30" customHeight="1" x14ac:dyDescent="0.25">
      <c r="A15" s="168">
        <v>8</v>
      </c>
      <c r="B15" s="169" t="s">
        <v>470</v>
      </c>
      <c r="C15" s="170">
        <v>0.7</v>
      </c>
      <c r="D15" s="99">
        <v>2.5000000000000001E-2</v>
      </c>
      <c r="E15" s="2"/>
      <c r="F15" s="115"/>
      <c r="G15" s="99">
        <v>2.5000000000000001E-2</v>
      </c>
      <c r="H15" s="99"/>
      <c r="I15" s="2"/>
      <c r="J15" s="99">
        <v>0.05</v>
      </c>
      <c r="K15" s="115"/>
      <c r="L15" s="99">
        <v>2.5000000000000001E-2</v>
      </c>
      <c r="M15" s="100">
        <f t="shared" si="1"/>
        <v>0.125</v>
      </c>
      <c r="N15" s="171">
        <f t="shared" si="0"/>
        <v>0.82499999999999996</v>
      </c>
      <c r="O15" s="102">
        <v>45</v>
      </c>
      <c r="P15" s="175"/>
      <c r="Q15" s="182"/>
      <c r="R15" s="182"/>
      <c r="S15" s="122" t="s">
        <v>467</v>
      </c>
      <c r="T15" s="172" t="s">
        <v>149</v>
      </c>
      <c r="U15" s="182"/>
      <c r="V15" s="172"/>
      <c r="W15" s="172" t="s">
        <v>149</v>
      </c>
      <c r="X15" s="175"/>
      <c r="Y15" s="175"/>
      <c r="Z15" s="175"/>
      <c r="AA15" s="122"/>
      <c r="AB15" s="115"/>
      <c r="AC15" s="176"/>
    </row>
    <row r="16" spans="1:29" s="31" customFormat="1" ht="30" customHeight="1" x14ac:dyDescent="0.25">
      <c r="A16" s="168">
        <v>9</v>
      </c>
      <c r="B16" s="169" t="s">
        <v>471</v>
      </c>
      <c r="C16" s="170">
        <v>0.7</v>
      </c>
      <c r="D16" s="99"/>
      <c r="E16" s="2"/>
      <c r="F16" s="60"/>
      <c r="G16" s="99">
        <v>2.5000000000000001E-2</v>
      </c>
      <c r="H16" s="99"/>
      <c r="I16" s="2"/>
      <c r="J16" s="60"/>
      <c r="K16" s="60"/>
      <c r="L16" s="99"/>
      <c r="M16" s="100">
        <f t="shared" si="1"/>
        <v>2.5000000000000001E-2</v>
      </c>
      <c r="N16" s="171">
        <f t="shared" si="0"/>
        <v>0.72499999999999998</v>
      </c>
      <c r="O16" s="102">
        <v>40</v>
      </c>
      <c r="P16" s="173"/>
      <c r="Q16" s="173"/>
      <c r="R16" s="173"/>
      <c r="S16" s="122"/>
      <c r="T16" s="173" t="s">
        <v>149</v>
      </c>
      <c r="U16" s="173"/>
      <c r="V16" s="173"/>
      <c r="W16" s="173"/>
      <c r="X16" s="175"/>
      <c r="Y16" s="175"/>
      <c r="Z16" s="175"/>
      <c r="AA16" s="122"/>
      <c r="AB16" s="191"/>
      <c r="AC16" s="176"/>
    </row>
    <row r="17" spans="1:29" s="31" customFormat="1" ht="30" customHeight="1" x14ac:dyDescent="0.25">
      <c r="A17" s="168">
        <v>10</v>
      </c>
      <c r="B17" s="169" t="s">
        <v>472</v>
      </c>
      <c r="C17" s="170">
        <v>0.7</v>
      </c>
      <c r="D17" s="99">
        <v>2.5000000000000001E-2</v>
      </c>
      <c r="E17" s="188"/>
      <c r="F17" s="106"/>
      <c r="G17" s="99">
        <v>2.5000000000000001E-2</v>
      </c>
      <c r="H17" s="99">
        <v>2.5000000000000001E-2</v>
      </c>
      <c r="I17" s="188"/>
      <c r="J17" s="99">
        <v>0.05</v>
      </c>
      <c r="K17" s="106"/>
      <c r="L17" s="99"/>
      <c r="M17" s="100">
        <f t="shared" si="1"/>
        <v>0.125</v>
      </c>
      <c r="N17" s="171">
        <f t="shared" si="0"/>
        <v>0.82499999999999996</v>
      </c>
      <c r="O17" s="102">
        <v>45</v>
      </c>
      <c r="P17" s="172" t="s">
        <v>149</v>
      </c>
      <c r="Q17" s="172"/>
      <c r="R17" s="172"/>
      <c r="S17" s="122" t="s">
        <v>467</v>
      </c>
      <c r="T17" s="172" t="s">
        <v>149</v>
      </c>
      <c r="U17" s="172" t="s">
        <v>149</v>
      </c>
      <c r="V17" s="122" t="s">
        <v>149</v>
      </c>
      <c r="W17" s="122"/>
      <c r="X17" s="175"/>
      <c r="Y17" s="175"/>
      <c r="Z17" s="175"/>
      <c r="AA17" s="122"/>
      <c r="AB17" s="190"/>
      <c r="AC17" s="176"/>
    </row>
    <row r="18" spans="1:29" s="31" customFormat="1" ht="30" customHeight="1" x14ac:dyDescent="0.25">
      <c r="A18" s="168">
        <v>11</v>
      </c>
      <c r="B18" s="169" t="s">
        <v>473</v>
      </c>
      <c r="C18" s="170">
        <v>0.7</v>
      </c>
      <c r="D18" s="99">
        <v>2.5000000000000001E-2</v>
      </c>
      <c r="E18" s="122"/>
      <c r="F18" s="99">
        <v>0.05</v>
      </c>
      <c r="G18" s="115"/>
      <c r="H18" s="99">
        <v>2.5000000000000001E-2</v>
      </c>
      <c r="I18" s="122"/>
      <c r="J18" s="99">
        <v>0.05</v>
      </c>
      <c r="K18" s="115"/>
      <c r="L18" s="99"/>
      <c r="M18" s="100">
        <f t="shared" si="1"/>
        <v>0.15000000000000002</v>
      </c>
      <c r="N18" s="171">
        <f t="shared" si="0"/>
        <v>0.85</v>
      </c>
      <c r="O18" s="102">
        <v>45</v>
      </c>
      <c r="P18" s="172" t="s">
        <v>149</v>
      </c>
      <c r="Q18" s="172"/>
      <c r="R18" s="172"/>
      <c r="S18" s="122" t="s">
        <v>467</v>
      </c>
      <c r="T18" s="172"/>
      <c r="U18" s="172" t="s">
        <v>149</v>
      </c>
      <c r="V18" s="122" t="s">
        <v>149</v>
      </c>
      <c r="W18" s="122"/>
      <c r="X18" s="175"/>
      <c r="Y18" s="175"/>
      <c r="Z18" s="175"/>
      <c r="AA18" s="122"/>
      <c r="AB18" s="115" t="s">
        <v>149</v>
      </c>
      <c r="AC18" s="176"/>
    </row>
    <row r="19" spans="1:29" s="31" customFormat="1" ht="30" customHeight="1" x14ac:dyDescent="0.25">
      <c r="A19" s="168">
        <v>12</v>
      </c>
      <c r="B19" s="169" t="s">
        <v>474</v>
      </c>
      <c r="C19" s="170">
        <v>0.7</v>
      </c>
      <c r="D19" s="99">
        <v>2.5000000000000001E-2</v>
      </c>
      <c r="E19" s="179"/>
      <c r="F19" s="179"/>
      <c r="G19" s="179"/>
      <c r="H19" s="179"/>
      <c r="I19" s="2"/>
      <c r="J19" s="179"/>
      <c r="K19" s="179"/>
      <c r="L19" s="180"/>
      <c r="M19" s="100">
        <f t="shared" si="1"/>
        <v>2.5000000000000001E-2</v>
      </c>
      <c r="N19" s="171">
        <f t="shared" si="0"/>
        <v>0.72499999999999998</v>
      </c>
      <c r="O19" s="102">
        <v>40</v>
      </c>
      <c r="P19" s="175"/>
      <c r="Q19" s="182"/>
      <c r="R19" s="182"/>
      <c r="S19" s="122" t="s">
        <v>467</v>
      </c>
      <c r="T19" s="182"/>
      <c r="U19" s="182"/>
      <c r="V19" s="173"/>
      <c r="W19" s="173"/>
      <c r="X19" s="175"/>
      <c r="Y19" s="175"/>
      <c r="Z19" s="175"/>
      <c r="AA19" s="122"/>
      <c r="AB19" s="183"/>
      <c r="AC19" s="176"/>
    </row>
    <row r="20" spans="1:29" s="31" customFormat="1" ht="30" customHeight="1" x14ac:dyDescent="0.25">
      <c r="A20" s="168">
        <v>13</v>
      </c>
      <c r="B20" s="169" t="s">
        <v>475</v>
      </c>
      <c r="C20" s="170">
        <v>0.7</v>
      </c>
      <c r="D20" s="99">
        <v>2.5000000000000001E-2</v>
      </c>
      <c r="E20" s="60"/>
      <c r="F20" s="60"/>
      <c r="G20" s="99">
        <v>2.5000000000000001E-2</v>
      </c>
      <c r="H20" s="99">
        <v>2.5000000000000001E-2</v>
      </c>
      <c r="I20" s="2"/>
      <c r="J20" s="99">
        <v>0.05</v>
      </c>
      <c r="K20" s="60"/>
      <c r="L20" s="99">
        <v>2.5000000000000001E-2</v>
      </c>
      <c r="M20" s="100">
        <f t="shared" si="1"/>
        <v>0.15</v>
      </c>
      <c r="N20" s="171">
        <f t="shared" si="0"/>
        <v>0.85</v>
      </c>
      <c r="O20" s="102">
        <v>45</v>
      </c>
      <c r="P20" s="172" t="s">
        <v>149</v>
      </c>
      <c r="Q20" s="172"/>
      <c r="R20" s="172"/>
      <c r="S20" s="172"/>
      <c r="T20" s="172" t="s">
        <v>149</v>
      </c>
      <c r="U20" s="172" t="s">
        <v>149</v>
      </c>
      <c r="V20" s="122" t="s">
        <v>149</v>
      </c>
      <c r="W20" s="172" t="s">
        <v>149</v>
      </c>
      <c r="X20" s="175"/>
      <c r="Y20" s="175"/>
      <c r="Z20" s="175"/>
      <c r="AA20" s="122"/>
      <c r="AB20" s="191"/>
      <c r="AC20" s="176"/>
    </row>
    <row r="21" spans="1:29" s="31" customFormat="1" ht="30" customHeight="1" x14ac:dyDescent="0.25">
      <c r="A21" s="168">
        <v>14</v>
      </c>
      <c r="B21" s="169" t="s">
        <v>476</v>
      </c>
      <c r="C21" s="170">
        <v>0.7</v>
      </c>
      <c r="D21" s="6"/>
      <c r="E21" s="106"/>
      <c r="F21" s="106"/>
      <c r="G21" s="106"/>
      <c r="H21" s="106"/>
      <c r="I21" s="188"/>
      <c r="J21" s="106"/>
      <c r="K21" s="106"/>
      <c r="L21" s="186"/>
      <c r="M21" s="100">
        <f t="shared" si="1"/>
        <v>0</v>
      </c>
      <c r="N21" s="171">
        <f t="shared" si="0"/>
        <v>0.7</v>
      </c>
      <c r="O21" s="102">
        <v>40</v>
      </c>
      <c r="P21" s="173"/>
      <c r="Q21" s="173"/>
      <c r="R21" s="173"/>
      <c r="S21" s="173"/>
      <c r="T21" s="173"/>
      <c r="U21" s="173"/>
      <c r="V21" s="173"/>
      <c r="W21" s="173"/>
      <c r="X21" s="175"/>
      <c r="Y21" s="175"/>
      <c r="Z21" s="175"/>
      <c r="AA21" s="122"/>
      <c r="AB21" s="190"/>
      <c r="AC21" s="176"/>
    </row>
    <row r="22" spans="1:29" s="31" customFormat="1" ht="30" customHeight="1" x14ac:dyDescent="0.25">
      <c r="A22" s="168">
        <v>15</v>
      </c>
      <c r="B22" s="169" t="s">
        <v>477</v>
      </c>
      <c r="C22" s="170">
        <v>0.7</v>
      </c>
      <c r="D22" s="99">
        <v>2.5000000000000001E-2</v>
      </c>
      <c r="E22" s="115"/>
      <c r="F22" s="99"/>
      <c r="G22" s="99">
        <v>2.5000000000000001E-2</v>
      </c>
      <c r="H22" s="99">
        <v>2.5000000000000001E-2</v>
      </c>
      <c r="I22" s="122"/>
      <c r="J22" s="99">
        <v>0.05</v>
      </c>
      <c r="K22" s="115"/>
      <c r="L22" s="99"/>
      <c r="M22" s="100">
        <f t="shared" si="1"/>
        <v>0.125</v>
      </c>
      <c r="N22" s="171">
        <f t="shared" si="0"/>
        <v>0.82499999999999996</v>
      </c>
      <c r="O22" s="102">
        <v>45</v>
      </c>
      <c r="P22" s="172" t="s">
        <v>149</v>
      </c>
      <c r="Q22" s="172"/>
      <c r="R22" s="172"/>
      <c r="S22" s="172"/>
      <c r="T22" s="172" t="s">
        <v>149</v>
      </c>
      <c r="U22" s="172" t="s">
        <v>149</v>
      </c>
      <c r="V22" s="173"/>
      <c r="W22" s="173"/>
      <c r="X22" s="175"/>
      <c r="Y22" s="175"/>
      <c r="Z22" s="175"/>
      <c r="AA22" s="122"/>
      <c r="AB22" s="115"/>
      <c r="AC22" s="176"/>
    </row>
    <row r="23" spans="1:29" s="31" customFormat="1" ht="30" customHeight="1" x14ac:dyDescent="0.25">
      <c r="A23" s="168">
        <v>16</v>
      </c>
      <c r="B23" s="169" t="s">
        <v>478</v>
      </c>
      <c r="C23" s="170">
        <v>0.7</v>
      </c>
      <c r="D23" s="99">
        <v>2.5000000000000001E-2</v>
      </c>
      <c r="E23" s="179"/>
      <c r="F23" s="99">
        <v>0.05</v>
      </c>
      <c r="G23" s="99">
        <v>2.5000000000000001E-2</v>
      </c>
      <c r="H23" s="99"/>
      <c r="I23" s="2"/>
      <c r="J23" s="179"/>
      <c r="K23" s="179"/>
      <c r="L23" s="99">
        <v>2.5000000000000001E-2</v>
      </c>
      <c r="M23" s="100">
        <f t="shared" si="1"/>
        <v>0.125</v>
      </c>
      <c r="N23" s="171">
        <f t="shared" si="0"/>
        <v>0.82499999999999996</v>
      </c>
      <c r="O23" s="102">
        <v>45</v>
      </c>
      <c r="P23" s="172" t="s">
        <v>149</v>
      </c>
      <c r="Q23" s="172"/>
      <c r="R23" s="172"/>
      <c r="S23" s="172"/>
      <c r="T23" s="172" t="s">
        <v>149</v>
      </c>
      <c r="U23" s="172"/>
      <c r="V23" s="175"/>
      <c r="W23" s="172" t="s">
        <v>149</v>
      </c>
      <c r="X23" s="175"/>
      <c r="Y23" s="175"/>
      <c r="Z23" s="175"/>
      <c r="AA23" s="122"/>
      <c r="AB23" s="183" t="s">
        <v>149</v>
      </c>
      <c r="AC23" s="176"/>
    </row>
    <row r="24" spans="1:29" s="31" customFormat="1" ht="30" customHeight="1" x14ac:dyDescent="0.25">
      <c r="A24" s="168">
        <v>17</v>
      </c>
      <c r="B24" s="169" t="s">
        <v>479</v>
      </c>
      <c r="C24" s="170">
        <v>0.7</v>
      </c>
      <c r="D24" s="99">
        <v>2.5000000000000001E-2</v>
      </c>
      <c r="E24" s="115"/>
      <c r="F24" s="99">
        <v>0.05</v>
      </c>
      <c r="G24" s="99">
        <v>2.5000000000000001E-2</v>
      </c>
      <c r="H24" s="99"/>
      <c r="I24" s="99">
        <v>0.05</v>
      </c>
      <c r="J24" s="115"/>
      <c r="K24" s="115"/>
      <c r="L24" s="186"/>
      <c r="M24" s="100">
        <f t="shared" si="1"/>
        <v>0.15000000000000002</v>
      </c>
      <c r="N24" s="171">
        <f t="shared" si="0"/>
        <v>0.85</v>
      </c>
      <c r="O24" s="102">
        <v>45</v>
      </c>
      <c r="P24" s="172" t="s">
        <v>149</v>
      </c>
      <c r="Q24" s="122" t="s">
        <v>480</v>
      </c>
      <c r="R24" s="172" t="s">
        <v>481</v>
      </c>
      <c r="S24" s="172" t="s">
        <v>482</v>
      </c>
      <c r="T24" s="172" t="s">
        <v>149</v>
      </c>
      <c r="U24" s="122"/>
      <c r="V24" s="175"/>
      <c r="W24" s="175"/>
      <c r="X24" s="172" t="s">
        <v>149</v>
      </c>
      <c r="Y24" s="175"/>
      <c r="Z24" s="175"/>
      <c r="AA24" s="172" t="s">
        <v>149</v>
      </c>
      <c r="AB24" s="99" t="s">
        <v>149</v>
      </c>
      <c r="AC24" s="184" t="s">
        <v>483</v>
      </c>
    </row>
    <row r="25" spans="1:29" s="31" customFormat="1" ht="30" customHeight="1" x14ac:dyDescent="0.25">
      <c r="A25" s="168">
        <v>18</v>
      </c>
      <c r="B25" s="169" t="s">
        <v>484</v>
      </c>
      <c r="C25" s="170">
        <v>0.7</v>
      </c>
      <c r="D25" s="99">
        <v>2.5000000000000001E-2</v>
      </c>
      <c r="E25" s="179"/>
      <c r="F25" s="99">
        <v>0.05</v>
      </c>
      <c r="G25" s="99">
        <v>2.5000000000000001E-2</v>
      </c>
      <c r="H25" s="99"/>
      <c r="I25" s="2"/>
      <c r="J25" s="99"/>
      <c r="K25" s="99">
        <v>2.5000000000000001E-2</v>
      </c>
      <c r="L25" s="99">
        <v>2.5000000000000001E-2</v>
      </c>
      <c r="M25" s="100">
        <f t="shared" si="1"/>
        <v>0.15</v>
      </c>
      <c r="N25" s="171">
        <f t="shared" si="0"/>
        <v>0.85</v>
      </c>
      <c r="O25" s="102">
        <v>45</v>
      </c>
      <c r="P25" s="172" t="s">
        <v>149</v>
      </c>
      <c r="Q25" s="172"/>
      <c r="R25" s="172"/>
      <c r="S25" s="122" t="s">
        <v>467</v>
      </c>
      <c r="T25" s="172" t="s">
        <v>149</v>
      </c>
      <c r="U25" s="172"/>
      <c r="V25" s="173"/>
      <c r="W25" s="173"/>
      <c r="X25" s="175"/>
      <c r="Y25" s="175"/>
      <c r="Z25" s="175" t="s">
        <v>149</v>
      </c>
      <c r="AA25" s="122"/>
      <c r="AB25" s="99" t="s">
        <v>149</v>
      </c>
      <c r="AC25" s="176"/>
    </row>
    <row r="26" spans="1:29" s="31" customFormat="1" ht="30" customHeight="1" x14ac:dyDescent="0.25">
      <c r="A26" s="168">
        <v>19</v>
      </c>
      <c r="B26" s="169" t="s">
        <v>485</v>
      </c>
      <c r="C26" s="170">
        <v>0.7</v>
      </c>
      <c r="D26" s="99">
        <v>2.5000000000000001E-2</v>
      </c>
      <c r="E26" s="115"/>
      <c r="F26" s="106"/>
      <c r="G26" s="106"/>
      <c r="H26" s="106"/>
      <c r="I26" s="99">
        <v>0.05</v>
      </c>
      <c r="J26" s="106"/>
      <c r="K26" s="106"/>
      <c r="L26" s="186"/>
      <c r="M26" s="100">
        <f t="shared" si="1"/>
        <v>7.5000000000000011E-2</v>
      </c>
      <c r="N26" s="171">
        <f t="shared" si="0"/>
        <v>0.77499999999999991</v>
      </c>
      <c r="O26" s="102">
        <v>40</v>
      </c>
      <c r="P26" s="172" t="s">
        <v>149</v>
      </c>
      <c r="Q26" s="172"/>
      <c r="R26" s="172"/>
      <c r="S26" s="122" t="s">
        <v>467</v>
      </c>
      <c r="T26" s="172"/>
      <c r="U26" s="172"/>
      <c r="V26" s="173"/>
      <c r="W26" s="173"/>
      <c r="X26" s="175"/>
      <c r="Y26" s="175"/>
      <c r="Z26" s="175"/>
      <c r="AA26" s="172" t="s">
        <v>149</v>
      </c>
      <c r="AB26" s="190"/>
      <c r="AC26" s="176"/>
    </row>
    <row r="27" spans="1:29" s="31" customFormat="1" ht="30" customHeight="1" x14ac:dyDescent="0.25">
      <c r="A27" s="168">
        <v>20</v>
      </c>
      <c r="B27" s="169" t="s">
        <v>486</v>
      </c>
      <c r="C27" s="170">
        <v>0.7</v>
      </c>
      <c r="D27" s="99">
        <v>2.5000000000000001E-2</v>
      </c>
      <c r="E27" s="179"/>
      <c r="F27" s="99">
        <v>0.05</v>
      </c>
      <c r="G27" s="99"/>
      <c r="H27" s="115"/>
      <c r="I27" s="122"/>
      <c r="J27" s="115"/>
      <c r="K27" s="99">
        <v>2.5000000000000001E-2</v>
      </c>
      <c r="L27" s="99"/>
      <c r="M27" s="100">
        <f t="shared" si="1"/>
        <v>0.1</v>
      </c>
      <c r="N27" s="171">
        <f t="shared" si="0"/>
        <v>0.79999999999999993</v>
      </c>
      <c r="O27" s="102">
        <v>45</v>
      </c>
      <c r="P27" s="172" t="s">
        <v>149</v>
      </c>
      <c r="Q27" s="172"/>
      <c r="R27" s="172" t="s">
        <v>487</v>
      </c>
      <c r="S27" s="122" t="s">
        <v>467</v>
      </c>
      <c r="T27" s="172"/>
      <c r="U27" s="172"/>
      <c r="V27" s="173"/>
      <c r="W27" s="173"/>
      <c r="X27" s="175"/>
      <c r="Y27" s="175"/>
      <c r="Z27" s="175"/>
      <c r="AA27" s="122"/>
      <c r="AB27" s="115" t="s">
        <v>149</v>
      </c>
      <c r="AC27" s="176"/>
    </row>
    <row r="28" spans="1:29" s="31" customFormat="1" ht="30" customHeight="1" x14ac:dyDescent="0.25">
      <c r="A28" s="168">
        <v>21</v>
      </c>
      <c r="B28" s="169" t="s">
        <v>488</v>
      </c>
      <c r="C28" s="170">
        <v>0.7</v>
      </c>
      <c r="D28" s="99">
        <v>2.5000000000000001E-2</v>
      </c>
      <c r="E28" s="2"/>
      <c r="F28" s="99">
        <v>0.05</v>
      </c>
      <c r="G28" s="99"/>
      <c r="H28" s="99"/>
      <c r="I28" s="2"/>
      <c r="J28" s="179"/>
      <c r="K28" s="99">
        <v>2.5000000000000001E-2</v>
      </c>
      <c r="L28" s="180"/>
      <c r="M28" s="100">
        <f t="shared" si="1"/>
        <v>0.1</v>
      </c>
      <c r="N28" s="171">
        <f t="shared" si="0"/>
        <v>0.79999999999999993</v>
      </c>
      <c r="O28" s="102">
        <v>45</v>
      </c>
      <c r="P28" s="173"/>
      <c r="Q28" s="173"/>
      <c r="R28" s="173"/>
      <c r="S28" s="172" t="s">
        <v>489</v>
      </c>
      <c r="T28" s="173"/>
      <c r="U28" s="173"/>
      <c r="V28" s="173"/>
      <c r="W28" s="173"/>
      <c r="X28" s="175"/>
      <c r="Y28" s="175"/>
      <c r="Z28" s="175" t="s">
        <v>149</v>
      </c>
      <c r="AA28" s="122"/>
      <c r="AB28" s="99" t="s">
        <v>149</v>
      </c>
      <c r="AC28" s="176"/>
    </row>
    <row r="29" spans="1:29" s="185" customFormat="1" ht="30" customHeight="1" x14ac:dyDescent="0.25">
      <c r="A29" s="168">
        <v>21</v>
      </c>
      <c r="B29" s="192" t="s">
        <v>490</v>
      </c>
      <c r="C29" s="170">
        <v>0</v>
      </c>
      <c r="D29" s="99">
        <v>2.5000000000000001E-2</v>
      </c>
      <c r="E29" s="2"/>
      <c r="F29" s="99"/>
      <c r="G29" s="99"/>
      <c r="H29" s="99"/>
      <c r="I29" s="2"/>
      <c r="J29" s="115"/>
      <c r="K29" s="115"/>
      <c r="L29" s="186"/>
      <c r="M29" s="100">
        <f t="shared" si="1"/>
        <v>2.5000000000000001E-2</v>
      </c>
      <c r="N29" s="171">
        <f t="shared" si="0"/>
        <v>2.5000000000000001E-2</v>
      </c>
      <c r="O29" s="181" t="s">
        <v>461</v>
      </c>
      <c r="P29" s="182"/>
      <c r="Q29" s="122" t="s">
        <v>480</v>
      </c>
      <c r="R29" s="122"/>
      <c r="S29" s="122"/>
      <c r="T29" s="122"/>
      <c r="U29" s="122"/>
      <c r="V29" s="182"/>
      <c r="W29" s="172"/>
      <c r="X29" s="172" t="s">
        <v>149</v>
      </c>
      <c r="Y29" s="182"/>
      <c r="Z29" s="182"/>
      <c r="AA29" s="122"/>
      <c r="AB29" s="99"/>
      <c r="AC29" s="187" t="s">
        <v>491</v>
      </c>
    </row>
    <row r="30" spans="1:29" s="31" customFormat="1" ht="30" customHeight="1" x14ac:dyDescent="0.25">
      <c r="A30" s="168">
        <v>23</v>
      </c>
      <c r="B30" s="193" t="s">
        <v>492</v>
      </c>
      <c r="C30" s="170">
        <v>0.7</v>
      </c>
      <c r="D30" s="99">
        <v>2.5000000000000001E-2</v>
      </c>
      <c r="E30" s="2"/>
      <c r="F30" s="99">
        <v>0.05</v>
      </c>
      <c r="G30" s="99">
        <v>2.5000000000000001E-2</v>
      </c>
      <c r="H30" s="60"/>
      <c r="I30" s="2"/>
      <c r="J30" s="60"/>
      <c r="K30" s="60"/>
      <c r="L30" s="99"/>
      <c r="M30" s="100">
        <f t="shared" si="1"/>
        <v>0.1</v>
      </c>
      <c r="N30" s="171">
        <f t="shared" si="0"/>
        <v>0.79999999999999993</v>
      </c>
      <c r="O30" s="102">
        <v>45</v>
      </c>
      <c r="P30" s="175"/>
      <c r="Q30" s="122" t="s">
        <v>480</v>
      </c>
      <c r="R30" s="122"/>
      <c r="S30" s="122"/>
      <c r="T30" s="122" t="s">
        <v>149</v>
      </c>
      <c r="U30" s="122"/>
      <c r="V30" s="173"/>
      <c r="W30" s="173"/>
      <c r="X30" s="175"/>
      <c r="Y30" s="175"/>
      <c r="Z30" s="175"/>
      <c r="AA30" s="122"/>
      <c r="AB30" s="191" t="s">
        <v>149</v>
      </c>
      <c r="AC30" s="176"/>
    </row>
    <row r="31" spans="1:29" s="31" customFormat="1" ht="30" customHeight="1" x14ac:dyDescent="0.25">
      <c r="A31" s="168">
        <v>24</v>
      </c>
      <c r="B31" s="193" t="s">
        <v>493</v>
      </c>
      <c r="C31" s="170">
        <v>0.7</v>
      </c>
      <c r="D31" s="99">
        <v>2.5000000000000001E-2</v>
      </c>
      <c r="E31" s="188"/>
      <c r="F31" s="106"/>
      <c r="G31" s="99">
        <v>2.5000000000000001E-2</v>
      </c>
      <c r="H31" s="106"/>
      <c r="I31" s="188"/>
      <c r="J31" s="106"/>
      <c r="K31" s="106"/>
      <c r="L31" s="99">
        <v>2.5000000000000001E-2</v>
      </c>
      <c r="M31" s="100">
        <f t="shared" si="1"/>
        <v>7.5000000000000011E-2</v>
      </c>
      <c r="N31" s="171">
        <f t="shared" si="0"/>
        <v>0.77499999999999991</v>
      </c>
      <c r="O31" s="102">
        <v>40</v>
      </c>
      <c r="P31" s="175"/>
      <c r="Q31" s="122" t="s">
        <v>480</v>
      </c>
      <c r="R31" s="122"/>
      <c r="S31" s="122"/>
      <c r="T31" s="122"/>
      <c r="U31" s="122"/>
      <c r="V31" s="172"/>
      <c r="W31" s="172" t="s">
        <v>149</v>
      </c>
      <c r="X31" s="175"/>
      <c r="Y31" s="175"/>
      <c r="Z31" s="175"/>
      <c r="AA31" s="122"/>
      <c r="AB31" s="190"/>
      <c r="AC31" s="176"/>
    </row>
    <row r="32" spans="1:29" s="31" customFormat="1" ht="30" customHeight="1" x14ac:dyDescent="0.25">
      <c r="A32" s="168">
        <v>25</v>
      </c>
      <c r="B32" s="193" t="s">
        <v>494</v>
      </c>
      <c r="C32" s="170">
        <v>0.7</v>
      </c>
      <c r="D32" s="99">
        <v>2.5000000000000001E-2</v>
      </c>
      <c r="F32" s="99">
        <v>0.05</v>
      </c>
      <c r="G32" s="99">
        <v>2.5000000000000001E-2</v>
      </c>
      <c r="H32" s="99"/>
      <c r="I32" s="99">
        <v>0.05</v>
      </c>
      <c r="J32" s="115"/>
      <c r="K32" s="115"/>
      <c r="L32" s="99"/>
      <c r="M32" s="100">
        <f t="shared" si="1"/>
        <v>0.15000000000000002</v>
      </c>
      <c r="N32" s="171">
        <f t="shared" si="0"/>
        <v>0.85</v>
      </c>
      <c r="O32" s="102">
        <v>45</v>
      </c>
      <c r="P32" s="175"/>
      <c r="Q32" s="122" t="s">
        <v>480</v>
      </c>
      <c r="R32" s="122"/>
      <c r="S32" s="122"/>
      <c r="T32" s="122"/>
      <c r="U32" s="122"/>
      <c r="V32" s="173"/>
      <c r="W32" s="173"/>
      <c r="X32" s="172" t="s">
        <v>149</v>
      </c>
      <c r="Y32" s="175"/>
      <c r="Z32" s="175"/>
      <c r="AA32" s="172" t="s">
        <v>149</v>
      </c>
      <c r="AB32" s="99" t="s">
        <v>149</v>
      </c>
      <c r="AC32" s="176"/>
    </row>
    <row r="33" spans="1:29" s="185" customFormat="1" ht="30" customHeight="1" x14ac:dyDescent="0.25">
      <c r="A33" s="177">
        <v>26</v>
      </c>
      <c r="B33" s="192" t="s">
        <v>495</v>
      </c>
      <c r="C33" s="170">
        <v>0.7</v>
      </c>
      <c r="D33" s="99">
        <v>2.5000000000000001E-2</v>
      </c>
      <c r="E33" s="115"/>
      <c r="F33" s="179"/>
      <c r="G33" s="99">
        <v>2.5000000000000001E-2</v>
      </c>
      <c r="H33" s="99"/>
      <c r="I33" s="2"/>
      <c r="J33" s="179"/>
      <c r="K33" s="179"/>
      <c r="L33" s="99">
        <v>2.5000000000000001E-2</v>
      </c>
      <c r="M33" s="100">
        <f t="shared" si="1"/>
        <v>7.5000000000000011E-2</v>
      </c>
      <c r="N33" s="171">
        <f t="shared" si="0"/>
        <v>0.77499999999999991</v>
      </c>
      <c r="O33" s="102">
        <v>40</v>
      </c>
      <c r="P33" s="182"/>
      <c r="Q33" s="122" t="s">
        <v>480</v>
      </c>
      <c r="R33" s="122"/>
      <c r="S33" s="122" t="s">
        <v>482</v>
      </c>
      <c r="T33" s="122" t="s">
        <v>149</v>
      </c>
      <c r="U33" s="122"/>
      <c r="V33" s="182"/>
      <c r="W33" s="172" t="s">
        <v>149</v>
      </c>
      <c r="X33" s="182"/>
      <c r="Y33" s="182"/>
      <c r="Z33" s="182"/>
      <c r="AA33" s="122"/>
      <c r="AB33" s="183"/>
      <c r="AC33" s="184" t="s">
        <v>496</v>
      </c>
    </row>
    <row r="34" spans="1:29" s="31" customFormat="1" ht="30" customHeight="1" x14ac:dyDescent="0.25">
      <c r="A34" s="168">
        <v>27</v>
      </c>
      <c r="B34" s="193" t="s">
        <v>497</v>
      </c>
      <c r="C34" s="170">
        <v>0.7</v>
      </c>
      <c r="D34" s="99">
        <v>2.5000000000000001E-2</v>
      </c>
      <c r="E34" s="179"/>
      <c r="F34" s="99">
        <v>0.05</v>
      </c>
      <c r="G34" s="99">
        <v>2.5000000000000001E-2</v>
      </c>
      <c r="H34" s="99"/>
      <c r="I34" s="2"/>
      <c r="J34" s="99">
        <v>0.05</v>
      </c>
      <c r="K34" s="115"/>
      <c r="L34" s="99">
        <v>0.03</v>
      </c>
      <c r="M34" s="100">
        <f t="shared" si="1"/>
        <v>0.18000000000000002</v>
      </c>
      <c r="N34" s="171">
        <f t="shared" si="0"/>
        <v>0.88</v>
      </c>
      <c r="O34" s="102">
        <v>45</v>
      </c>
      <c r="P34" s="172" t="s">
        <v>149</v>
      </c>
      <c r="Q34" s="122" t="s">
        <v>480</v>
      </c>
      <c r="R34" s="122"/>
      <c r="S34" s="172"/>
      <c r="T34" s="122" t="s">
        <v>149</v>
      </c>
      <c r="U34" s="122"/>
      <c r="V34" s="172" t="s">
        <v>149</v>
      </c>
      <c r="W34" s="172" t="s">
        <v>149</v>
      </c>
      <c r="X34" s="172" t="s">
        <v>149</v>
      </c>
      <c r="Y34" s="175"/>
      <c r="Z34" s="175"/>
      <c r="AA34" s="122"/>
      <c r="AB34" s="99" t="s">
        <v>149</v>
      </c>
      <c r="AC34" s="176"/>
    </row>
    <row r="35" spans="1:29" s="31" customFormat="1" ht="30" customHeight="1" x14ac:dyDescent="0.25">
      <c r="A35" s="168">
        <v>28</v>
      </c>
      <c r="B35" s="193" t="s">
        <v>498</v>
      </c>
      <c r="C35" s="170">
        <v>0.7</v>
      </c>
      <c r="D35" s="99">
        <v>2.5000000000000001E-2</v>
      </c>
      <c r="F35" s="99">
        <v>0.05</v>
      </c>
      <c r="G35" s="99">
        <v>2.5000000000000001E-2</v>
      </c>
      <c r="H35" s="99"/>
      <c r="I35" s="2"/>
      <c r="J35" s="115"/>
      <c r="K35" s="115"/>
      <c r="L35" s="99"/>
      <c r="M35" s="100">
        <f t="shared" si="1"/>
        <v>0.1</v>
      </c>
      <c r="N35" s="171">
        <f t="shared" si="0"/>
        <v>0.79999999999999993</v>
      </c>
      <c r="O35" s="102">
        <v>45</v>
      </c>
      <c r="P35" s="172" t="s">
        <v>149</v>
      </c>
      <c r="Q35" s="122" t="s">
        <v>480</v>
      </c>
      <c r="R35" s="122"/>
      <c r="S35" s="172"/>
      <c r="T35" s="122" t="s">
        <v>149</v>
      </c>
      <c r="U35" s="122"/>
      <c r="V35" s="173"/>
      <c r="W35" s="173"/>
      <c r="X35" s="172" t="s">
        <v>149</v>
      </c>
      <c r="Y35" s="175"/>
      <c r="Z35" s="175"/>
      <c r="AA35" s="122"/>
      <c r="AB35" s="99" t="s">
        <v>149</v>
      </c>
      <c r="AC35" s="176"/>
    </row>
    <row r="36" spans="1:29" s="31" customFormat="1" ht="30" customHeight="1" x14ac:dyDescent="0.25">
      <c r="A36" s="168">
        <v>29</v>
      </c>
      <c r="B36" s="193" t="s">
        <v>499</v>
      </c>
      <c r="C36" s="170">
        <v>0.7</v>
      </c>
      <c r="D36" s="99">
        <v>2.5000000000000001E-2</v>
      </c>
      <c r="E36" s="99">
        <v>2.5000000000000001E-2</v>
      </c>
      <c r="F36" s="99">
        <v>0.05</v>
      </c>
      <c r="G36" s="99">
        <v>2.5000000000000001E-2</v>
      </c>
      <c r="H36" s="99"/>
      <c r="I36" s="99">
        <v>0.05</v>
      </c>
      <c r="J36" s="115"/>
      <c r="K36" s="115"/>
      <c r="L36" s="186"/>
      <c r="M36" s="100">
        <f t="shared" si="1"/>
        <v>0.17499999999999999</v>
      </c>
      <c r="N36" s="171">
        <f t="shared" si="0"/>
        <v>0.875</v>
      </c>
      <c r="O36" s="102">
        <v>45</v>
      </c>
      <c r="P36" s="194"/>
      <c r="Q36" s="195" t="s">
        <v>500</v>
      </c>
      <c r="R36" s="196"/>
      <c r="S36" s="197"/>
      <c r="T36" s="196" t="s">
        <v>149</v>
      </c>
      <c r="U36" s="196"/>
      <c r="V36" s="194"/>
      <c r="W36" s="194"/>
      <c r="X36" s="198" t="s">
        <v>149</v>
      </c>
      <c r="Y36" s="197" t="s">
        <v>149</v>
      </c>
      <c r="Z36" s="194"/>
      <c r="AA36" s="198" t="s">
        <v>149</v>
      </c>
      <c r="AB36" s="99" t="s">
        <v>149</v>
      </c>
      <c r="AC36" s="176"/>
    </row>
    <row r="37" spans="1:29" s="31" customFormat="1" ht="30" customHeight="1" x14ac:dyDescent="0.25">
      <c r="A37" s="168">
        <v>30</v>
      </c>
      <c r="B37" s="192" t="s">
        <v>501</v>
      </c>
      <c r="C37" s="170">
        <v>0.7</v>
      </c>
      <c r="D37" s="99">
        <v>2.5000000000000001E-2</v>
      </c>
      <c r="E37" s="115"/>
      <c r="F37" s="99">
        <v>0.05</v>
      </c>
      <c r="G37" s="99">
        <v>2.5000000000000001E-2</v>
      </c>
      <c r="H37" s="115"/>
      <c r="I37" s="122"/>
      <c r="J37" s="115"/>
      <c r="K37" s="115"/>
      <c r="L37" s="99"/>
      <c r="M37" s="100">
        <f t="shared" si="1"/>
        <v>0.1</v>
      </c>
      <c r="N37" s="171">
        <f t="shared" si="0"/>
        <v>0.79999999999999993</v>
      </c>
      <c r="O37" s="102">
        <v>45</v>
      </c>
      <c r="P37" s="172" t="s">
        <v>149</v>
      </c>
      <c r="Q37" s="172"/>
      <c r="R37" s="172"/>
      <c r="S37" s="172"/>
      <c r="T37" s="172"/>
      <c r="U37" s="172"/>
      <c r="V37" s="115"/>
      <c r="W37" s="115"/>
      <c r="X37" s="175"/>
      <c r="Y37" s="175"/>
      <c r="Z37" s="175"/>
      <c r="AA37" s="122"/>
      <c r="AB37" s="115" t="s">
        <v>149</v>
      </c>
      <c r="AC37" s="176"/>
    </row>
    <row r="38" spans="1:29" s="31" customFormat="1" ht="30" customHeight="1" x14ac:dyDescent="0.25">
      <c r="A38" s="168">
        <v>31</v>
      </c>
      <c r="B38" s="199" t="s">
        <v>502</v>
      </c>
      <c r="C38" s="170">
        <v>0.7</v>
      </c>
      <c r="D38" s="99">
        <v>2.5000000000000001E-2</v>
      </c>
      <c r="E38" s="179"/>
      <c r="F38" s="179"/>
      <c r="G38" s="179"/>
      <c r="H38" s="179"/>
      <c r="I38" s="2"/>
      <c r="J38" s="179"/>
      <c r="K38" s="99">
        <v>2.5000000000000001E-2</v>
      </c>
      <c r="L38" s="180"/>
      <c r="M38" s="100">
        <f t="shared" si="1"/>
        <v>0.05</v>
      </c>
      <c r="N38" s="171">
        <f t="shared" si="0"/>
        <v>0.75</v>
      </c>
      <c r="O38" s="102">
        <v>40</v>
      </c>
      <c r="P38" s="172" t="s">
        <v>149</v>
      </c>
      <c r="Q38" s="172"/>
      <c r="R38" s="172"/>
      <c r="S38" s="122" t="s">
        <v>482</v>
      </c>
      <c r="T38" s="172"/>
      <c r="U38" s="172"/>
      <c r="V38" s="173"/>
      <c r="W38" s="173"/>
      <c r="X38" s="175"/>
      <c r="Y38" s="175"/>
      <c r="Z38" s="175" t="s">
        <v>149</v>
      </c>
      <c r="AA38" s="122"/>
      <c r="AB38" s="183"/>
      <c r="AC38" s="200" t="s">
        <v>503</v>
      </c>
    </row>
    <row r="39" spans="1:29" ht="30.75" customHeight="1" x14ac:dyDescent="0.25">
      <c r="B39" s="116" t="s">
        <v>333</v>
      </c>
      <c r="C39" s="397" t="s">
        <v>334</v>
      </c>
      <c r="D39" s="397"/>
      <c r="E39" s="397"/>
      <c r="F39" s="397"/>
      <c r="G39" s="397"/>
      <c r="H39" s="397"/>
      <c r="I39" s="397"/>
      <c r="J39" s="397"/>
      <c r="K39" s="397"/>
      <c r="L39" s="397"/>
      <c r="M39" s="397"/>
      <c r="N39" s="397"/>
      <c r="O39" s="397"/>
      <c r="P39">
        <f t="shared" ref="P39:AB39" si="2">COUNTA(P8:P38)</f>
        <v>20</v>
      </c>
      <c r="Q39" s="42">
        <f t="shared" si="2"/>
        <v>9</v>
      </c>
      <c r="R39" s="42">
        <f t="shared" si="2"/>
        <v>2</v>
      </c>
      <c r="S39">
        <f>COUNTA(S8:S38)</f>
        <v>12</v>
      </c>
      <c r="T39" s="42">
        <f t="shared" si="2"/>
        <v>16</v>
      </c>
      <c r="U39" s="42">
        <f t="shared" si="2"/>
        <v>7</v>
      </c>
      <c r="V39">
        <f t="shared" si="2"/>
        <v>5</v>
      </c>
      <c r="W39">
        <f t="shared" si="2"/>
        <v>6</v>
      </c>
      <c r="X39">
        <f t="shared" si="2"/>
        <v>7</v>
      </c>
      <c r="Y39">
        <f t="shared" si="2"/>
        <v>2</v>
      </c>
      <c r="Z39">
        <f t="shared" si="2"/>
        <v>4</v>
      </c>
      <c r="AA39">
        <f t="shared" si="2"/>
        <v>5</v>
      </c>
      <c r="AB39" s="42">
        <f t="shared" si="2"/>
        <v>16</v>
      </c>
    </row>
    <row r="40" spans="1:29" ht="3.75" customHeight="1" x14ac:dyDescent="0.25"/>
    <row r="41" spans="1:29" ht="18.75" x14ac:dyDescent="0.3">
      <c r="A41" s="312" t="s">
        <v>6</v>
      </c>
      <c r="B41" s="312"/>
      <c r="C41" s="312"/>
      <c r="D41" s="312"/>
      <c r="E41" s="312"/>
      <c r="F41" s="312"/>
      <c r="G41" s="312"/>
      <c r="H41" s="312"/>
      <c r="I41" s="312"/>
      <c r="J41" s="312"/>
      <c r="K41" s="312"/>
      <c r="L41" s="312"/>
      <c r="M41" s="312"/>
      <c r="N41" s="312"/>
      <c r="O41" s="312"/>
    </row>
    <row r="43" spans="1:29" ht="132" x14ac:dyDescent="0.25">
      <c r="A43" s="37" t="s">
        <v>7</v>
      </c>
      <c r="B43" s="37" t="s">
        <v>8</v>
      </c>
      <c r="C43" s="202" t="s">
        <v>9</v>
      </c>
      <c r="D43" s="441" t="s">
        <v>10</v>
      </c>
      <c r="E43" s="442"/>
      <c r="F43" s="203" t="s">
        <v>11</v>
      </c>
      <c r="G43" s="203"/>
      <c r="H43" s="203"/>
      <c r="I43" s="202" t="s">
        <v>12</v>
      </c>
      <c r="J43" s="202" t="s">
        <v>13</v>
      </c>
      <c r="K43" s="204" t="s">
        <v>14</v>
      </c>
    </row>
    <row r="44" spans="1:29" ht="66" x14ac:dyDescent="0.25">
      <c r="A44" s="6">
        <v>1</v>
      </c>
      <c r="B44" s="37" t="s">
        <v>504</v>
      </c>
      <c r="C44" s="205"/>
      <c r="D44" s="443"/>
      <c r="E44" s="444"/>
      <c r="F44" s="206"/>
      <c r="G44" s="206"/>
      <c r="H44" s="206"/>
      <c r="I44" s="207"/>
      <c r="J44" s="207"/>
      <c r="K44" s="205"/>
    </row>
    <row r="45" spans="1:29" ht="74.25" customHeight="1" x14ac:dyDescent="0.25">
      <c r="A45" s="6">
        <v>1.1000000000000001</v>
      </c>
      <c r="B45" s="208" t="s">
        <v>505</v>
      </c>
      <c r="C45" s="205" t="s">
        <v>506</v>
      </c>
      <c r="D45" s="443" t="s">
        <v>507</v>
      </c>
      <c r="E45" s="444"/>
      <c r="F45" s="206">
        <v>20</v>
      </c>
      <c r="G45" s="206"/>
      <c r="H45" s="206"/>
      <c r="I45" s="205" t="s">
        <v>508</v>
      </c>
      <c r="J45" s="207"/>
      <c r="K45" s="205" t="s">
        <v>134</v>
      </c>
    </row>
    <row r="46" spans="1:29" ht="78" customHeight="1" x14ac:dyDescent="0.25">
      <c r="A46" s="6">
        <v>1.2</v>
      </c>
      <c r="B46" s="209" t="s">
        <v>480</v>
      </c>
      <c r="C46" s="210" t="s">
        <v>509</v>
      </c>
      <c r="D46" s="443" t="s">
        <v>510</v>
      </c>
      <c r="E46" s="444"/>
      <c r="F46" s="206">
        <v>8</v>
      </c>
      <c r="G46" s="206"/>
      <c r="H46" s="206"/>
      <c r="I46" s="205" t="s">
        <v>508</v>
      </c>
      <c r="J46" s="207"/>
      <c r="K46" s="205" t="s">
        <v>134</v>
      </c>
    </row>
    <row r="47" spans="1:29" ht="139.5" customHeight="1" x14ac:dyDescent="0.25">
      <c r="A47" s="6">
        <v>1.3</v>
      </c>
      <c r="B47" s="211" t="s">
        <v>511</v>
      </c>
      <c r="C47" s="210" t="s">
        <v>512</v>
      </c>
      <c r="D47" s="445" t="s">
        <v>512</v>
      </c>
      <c r="E47" s="446"/>
      <c r="F47" s="206">
        <v>1</v>
      </c>
      <c r="G47" s="206"/>
      <c r="H47" s="206"/>
      <c r="I47" s="205">
        <v>1</v>
      </c>
      <c r="J47" s="207"/>
      <c r="K47" s="205" t="s">
        <v>15</v>
      </c>
    </row>
    <row r="48" spans="1:29" ht="66" x14ac:dyDescent="0.25">
      <c r="A48" s="6">
        <v>1.4</v>
      </c>
      <c r="B48" s="211" t="s">
        <v>449</v>
      </c>
      <c r="C48" s="212" t="s">
        <v>513</v>
      </c>
      <c r="D48" s="443" t="s">
        <v>514</v>
      </c>
      <c r="E48" s="444"/>
      <c r="F48" s="207">
        <v>12</v>
      </c>
      <c r="G48" s="207"/>
      <c r="H48" s="207"/>
      <c r="I48" s="205" t="s">
        <v>508</v>
      </c>
      <c r="J48" s="207"/>
      <c r="K48" s="205" t="s">
        <v>134</v>
      </c>
    </row>
    <row r="49" spans="1:29" ht="96" customHeight="1" x14ac:dyDescent="0.25">
      <c r="A49" s="6">
        <v>1.5</v>
      </c>
      <c r="B49" s="211" t="s">
        <v>515</v>
      </c>
      <c r="C49" s="212" t="s">
        <v>516</v>
      </c>
      <c r="D49" s="443" t="s">
        <v>510</v>
      </c>
      <c r="E49" s="444"/>
      <c r="F49" s="206">
        <v>2</v>
      </c>
      <c r="G49" s="206"/>
      <c r="H49" s="206"/>
      <c r="I49" s="205" t="s">
        <v>508</v>
      </c>
      <c r="J49" s="207"/>
      <c r="K49" s="205" t="s">
        <v>134</v>
      </c>
      <c r="T49"/>
      <c r="U49"/>
      <c r="AB49"/>
      <c r="AC49"/>
    </row>
    <row r="50" spans="1:29" ht="81" customHeight="1" x14ac:dyDescent="0.25">
      <c r="A50" s="37">
        <v>2</v>
      </c>
      <c r="B50" s="213" t="s">
        <v>517</v>
      </c>
      <c r="C50" s="214">
        <v>43772</v>
      </c>
      <c r="D50" s="439" t="s">
        <v>518</v>
      </c>
      <c r="E50" s="440"/>
      <c r="F50" s="206">
        <v>2</v>
      </c>
      <c r="G50" s="206"/>
      <c r="H50" s="206"/>
      <c r="I50" s="205" t="s">
        <v>519</v>
      </c>
      <c r="J50" s="207"/>
      <c r="K50" s="205" t="s">
        <v>134</v>
      </c>
      <c r="T50"/>
      <c r="U50"/>
      <c r="AB50"/>
      <c r="AC50"/>
    </row>
    <row r="51" spans="1:29" ht="33" x14ac:dyDescent="0.25">
      <c r="A51" s="37">
        <v>3</v>
      </c>
      <c r="B51" s="215" t="s">
        <v>520</v>
      </c>
      <c r="C51" s="216"/>
      <c r="D51" s="217"/>
      <c r="E51" s="217"/>
      <c r="F51" s="206"/>
      <c r="G51" s="206"/>
      <c r="H51" s="206"/>
      <c r="I51" s="207"/>
      <c r="J51" s="207"/>
      <c r="K51" s="205" t="s">
        <v>134</v>
      </c>
      <c r="T51"/>
      <c r="U51"/>
      <c r="AB51"/>
      <c r="AC51"/>
    </row>
    <row r="52" spans="1:29" ht="49.5" x14ac:dyDescent="0.25">
      <c r="A52" s="6">
        <v>3.1</v>
      </c>
      <c r="B52" s="218" t="s">
        <v>521</v>
      </c>
      <c r="C52" s="205" t="s">
        <v>522</v>
      </c>
      <c r="D52" s="443" t="s">
        <v>523</v>
      </c>
      <c r="E52" s="444"/>
      <c r="F52" s="206">
        <v>7</v>
      </c>
      <c r="G52" s="206"/>
      <c r="H52" s="206"/>
      <c r="I52" s="207">
        <v>7</v>
      </c>
      <c r="J52" s="207"/>
      <c r="K52" s="205" t="s">
        <v>134</v>
      </c>
      <c r="T52"/>
      <c r="U52"/>
      <c r="AB52"/>
      <c r="AC52"/>
    </row>
    <row r="53" spans="1:29" ht="51" customHeight="1" x14ac:dyDescent="0.25">
      <c r="A53" s="6">
        <v>3.2</v>
      </c>
      <c r="B53" s="218" t="s">
        <v>524</v>
      </c>
      <c r="C53" s="205" t="s">
        <v>525</v>
      </c>
      <c r="D53" s="439">
        <v>43772</v>
      </c>
      <c r="E53" s="440"/>
      <c r="F53" s="206">
        <v>16</v>
      </c>
      <c r="G53" s="207"/>
      <c r="H53" s="207"/>
      <c r="I53" s="207">
        <v>15</v>
      </c>
      <c r="J53" s="207"/>
      <c r="K53" s="205" t="s">
        <v>15</v>
      </c>
      <c r="T53"/>
      <c r="U53"/>
      <c r="AB53"/>
      <c r="AC53"/>
    </row>
    <row r="54" spans="1:29" ht="51" customHeight="1" x14ac:dyDescent="0.25">
      <c r="A54" s="6">
        <v>3.3</v>
      </c>
      <c r="B54" s="6" t="s">
        <v>526</v>
      </c>
      <c r="C54" s="205" t="s">
        <v>522</v>
      </c>
      <c r="D54" s="439">
        <v>43741</v>
      </c>
      <c r="E54" s="440"/>
      <c r="F54" s="206">
        <v>5</v>
      </c>
      <c r="G54" s="207"/>
      <c r="H54" s="207"/>
      <c r="I54" s="207">
        <v>6</v>
      </c>
      <c r="J54" s="207"/>
      <c r="K54" s="205" t="s">
        <v>134</v>
      </c>
      <c r="T54"/>
      <c r="U54"/>
      <c r="AB54"/>
      <c r="AC54"/>
    </row>
    <row r="55" spans="1:29" ht="45" customHeight="1" x14ac:dyDescent="0.25">
      <c r="A55" s="37">
        <v>4</v>
      </c>
      <c r="B55" s="37" t="s">
        <v>527</v>
      </c>
      <c r="C55" s="214" t="s">
        <v>528</v>
      </c>
      <c r="D55" s="443" t="s">
        <v>259</v>
      </c>
      <c r="E55" s="444"/>
      <c r="F55" s="206">
        <v>5</v>
      </c>
      <c r="G55" s="207"/>
      <c r="H55" s="207"/>
      <c r="I55" s="207">
        <v>5</v>
      </c>
      <c r="J55" s="207"/>
      <c r="K55" s="205" t="s">
        <v>134</v>
      </c>
      <c r="T55"/>
      <c r="U55"/>
      <c r="AB55"/>
      <c r="AC55"/>
    </row>
    <row r="56" spans="1:29" ht="16.5" x14ac:dyDescent="0.25">
      <c r="A56" s="37">
        <v>5</v>
      </c>
      <c r="B56" s="37" t="s">
        <v>529</v>
      </c>
      <c r="C56" s="205"/>
      <c r="D56" s="219"/>
      <c r="E56" s="220"/>
      <c r="F56" s="206"/>
      <c r="G56" s="207"/>
      <c r="H56" s="207"/>
      <c r="I56" s="207"/>
      <c r="J56" s="207"/>
      <c r="K56" s="205"/>
      <c r="T56"/>
      <c r="U56"/>
      <c r="AB56"/>
      <c r="AC56"/>
    </row>
    <row r="57" spans="1:29" ht="54" customHeight="1" x14ac:dyDescent="0.25">
      <c r="A57" s="6">
        <v>5.0999999999999996</v>
      </c>
      <c r="B57" s="6" t="s">
        <v>530</v>
      </c>
      <c r="C57" s="214" t="s">
        <v>531</v>
      </c>
      <c r="D57" s="443"/>
      <c r="E57" s="444"/>
      <c r="F57" s="206">
        <v>6</v>
      </c>
      <c r="G57" s="207"/>
      <c r="H57" s="207"/>
      <c r="I57" s="207">
        <v>6</v>
      </c>
      <c r="J57" s="207"/>
      <c r="K57" s="205" t="s">
        <v>134</v>
      </c>
      <c r="T57"/>
      <c r="U57"/>
      <c r="AB57"/>
      <c r="AC57"/>
    </row>
    <row r="58" spans="1:29" ht="49.5" x14ac:dyDescent="0.25">
      <c r="A58" s="6">
        <v>5.2</v>
      </c>
      <c r="B58" s="6" t="s">
        <v>450</v>
      </c>
      <c r="C58" s="214">
        <v>43525</v>
      </c>
      <c r="D58" s="439">
        <v>43550</v>
      </c>
      <c r="E58" s="444"/>
      <c r="F58" s="206">
        <v>16</v>
      </c>
      <c r="G58" s="207"/>
      <c r="H58" s="207"/>
      <c r="I58" s="207">
        <v>13</v>
      </c>
      <c r="J58" s="207"/>
      <c r="K58" s="205" t="s">
        <v>15</v>
      </c>
      <c r="T58"/>
      <c r="U58"/>
      <c r="AB58"/>
      <c r="AC58"/>
    </row>
    <row r="59" spans="1:29" ht="36" customHeight="1" x14ac:dyDescent="0.25">
      <c r="A59" s="6">
        <v>5.3</v>
      </c>
      <c r="B59" s="6" t="s">
        <v>532</v>
      </c>
      <c r="C59" s="214">
        <v>43543</v>
      </c>
      <c r="D59" s="439">
        <v>43550</v>
      </c>
      <c r="E59" s="447"/>
      <c r="F59" s="206">
        <v>7</v>
      </c>
      <c r="G59" s="207"/>
      <c r="H59" s="58"/>
      <c r="I59" s="221">
        <v>6</v>
      </c>
      <c r="J59" s="222"/>
      <c r="K59" s="205" t="s">
        <v>134</v>
      </c>
      <c r="T59"/>
      <c r="U59"/>
      <c r="AB59"/>
      <c r="AC59"/>
    </row>
    <row r="60" spans="1:29" ht="57.75" customHeight="1" x14ac:dyDescent="0.25">
      <c r="A60" s="37">
        <v>6</v>
      </c>
      <c r="B60" s="37" t="s">
        <v>533</v>
      </c>
      <c r="C60" s="205" t="s">
        <v>534</v>
      </c>
      <c r="D60" s="439" t="s">
        <v>507</v>
      </c>
      <c r="E60" s="440"/>
      <c r="F60" s="206">
        <v>4</v>
      </c>
      <c r="G60" s="207"/>
      <c r="H60" s="207"/>
      <c r="I60" s="207">
        <v>4</v>
      </c>
      <c r="J60" s="207"/>
      <c r="K60" s="205" t="s">
        <v>134</v>
      </c>
      <c r="T60"/>
      <c r="U60"/>
      <c r="AB60"/>
      <c r="AC60"/>
    </row>
    <row r="61" spans="1:29" ht="15.75" x14ac:dyDescent="0.25">
      <c r="H61" s="328" t="s">
        <v>147</v>
      </c>
      <c r="I61" s="328"/>
      <c r="J61" s="328"/>
      <c r="K61" s="328"/>
    </row>
    <row r="62" spans="1:29" ht="15.75" x14ac:dyDescent="0.25">
      <c r="H62" s="329" t="s">
        <v>535</v>
      </c>
      <c r="I62" s="329"/>
      <c r="J62" s="329"/>
      <c r="K62" s="329"/>
    </row>
  </sheetData>
  <mergeCells count="29">
    <mergeCell ref="H61:K61"/>
    <mergeCell ref="H62:K62"/>
    <mergeCell ref="D54:E54"/>
    <mergeCell ref="D55:E55"/>
    <mergeCell ref="D57:E57"/>
    <mergeCell ref="D58:E58"/>
    <mergeCell ref="D59:E59"/>
    <mergeCell ref="D60:E60"/>
    <mergeCell ref="D53:E53"/>
    <mergeCell ref="C39:O39"/>
    <mergeCell ref="A41:O41"/>
    <mergeCell ref="D43:E43"/>
    <mergeCell ref="D44:E44"/>
    <mergeCell ref="D45:E45"/>
    <mergeCell ref="D46:E46"/>
    <mergeCell ref="D47:E47"/>
    <mergeCell ref="D48:E48"/>
    <mergeCell ref="D49:E49"/>
    <mergeCell ref="D50:E50"/>
    <mergeCell ref="D52:E52"/>
    <mergeCell ref="A2:E2"/>
    <mergeCell ref="A4:O4"/>
    <mergeCell ref="A5:O5"/>
    <mergeCell ref="A6:A7"/>
    <mergeCell ref="B6:B7"/>
    <mergeCell ref="C6:C7"/>
    <mergeCell ref="D6:M6"/>
    <mergeCell ref="N6:N7"/>
    <mergeCell ref="O6:O7"/>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topLeftCell="A31" workbookViewId="0">
      <selection activeCell="B33" sqref="B33"/>
    </sheetView>
  </sheetViews>
  <sheetFormatPr defaultRowHeight="15" x14ac:dyDescent="0.25"/>
  <cols>
    <col min="1" max="1" width="5.28515625" style="223" customWidth="1"/>
    <col min="2" max="2" width="26.5703125" style="223" customWidth="1"/>
    <col min="3" max="3" width="23" style="223" customWidth="1"/>
    <col min="4" max="4" width="10" style="223" customWidth="1"/>
    <col min="5" max="6" width="9.5703125" style="223" customWidth="1"/>
    <col min="7" max="8" width="9.140625" style="223"/>
    <col min="9" max="9" width="10" style="223" customWidth="1"/>
    <col min="10" max="10" width="10.28515625" style="223" bestFit="1" customWidth="1"/>
    <col min="11" max="11" width="17.7109375" style="223" customWidth="1"/>
    <col min="12" max="256" width="9.140625" style="223"/>
    <col min="257" max="257" width="5.28515625" style="223" customWidth="1"/>
    <col min="258" max="258" width="26.5703125" style="223" customWidth="1"/>
    <col min="259" max="259" width="23" style="223" customWidth="1"/>
    <col min="260" max="260" width="10" style="223" customWidth="1"/>
    <col min="261" max="262" width="9.5703125" style="223" customWidth="1"/>
    <col min="263" max="264" width="9.140625" style="223"/>
    <col min="265" max="265" width="10" style="223" customWidth="1"/>
    <col min="266" max="266" width="10.28515625" style="223" bestFit="1" customWidth="1"/>
    <col min="267" max="267" width="17.7109375" style="223" customWidth="1"/>
    <col min="268" max="512" width="9.140625" style="223"/>
    <col min="513" max="513" width="5.28515625" style="223" customWidth="1"/>
    <col min="514" max="514" width="26.5703125" style="223" customWidth="1"/>
    <col min="515" max="515" width="23" style="223" customWidth="1"/>
    <col min="516" max="516" width="10" style="223" customWidth="1"/>
    <col min="517" max="518" width="9.5703125" style="223" customWidth="1"/>
    <col min="519" max="520" width="9.140625" style="223"/>
    <col min="521" max="521" width="10" style="223" customWidth="1"/>
    <col min="522" max="522" width="10.28515625" style="223" bestFit="1" customWidth="1"/>
    <col min="523" max="523" width="17.7109375" style="223" customWidth="1"/>
    <col min="524" max="768" width="9.140625" style="223"/>
    <col min="769" max="769" width="5.28515625" style="223" customWidth="1"/>
    <col min="770" max="770" width="26.5703125" style="223" customWidth="1"/>
    <col min="771" max="771" width="23" style="223" customWidth="1"/>
    <col min="772" max="772" width="10" style="223" customWidth="1"/>
    <col min="773" max="774" width="9.5703125" style="223" customWidth="1"/>
    <col min="775" max="776" width="9.140625" style="223"/>
    <col min="777" max="777" width="10" style="223" customWidth="1"/>
    <col min="778" max="778" width="10.28515625" style="223" bestFit="1" customWidth="1"/>
    <col min="779" max="779" width="17.7109375" style="223" customWidth="1"/>
    <col min="780" max="1024" width="9.140625" style="223"/>
    <col min="1025" max="1025" width="5.28515625" style="223" customWidth="1"/>
    <col min="1026" max="1026" width="26.5703125" style="223" customWidth="1"/>
    <col min="1027" max="1027" width="23" style="223" customWidth="1"/>
    <col min="1028" max="1028" width="10" style="223" customWidth="1"/>
    <col min="1029" max="1030" width="9.5703125" style="223" customWidth="1"/>
    <col min="1031" max="1032" width="9.140625" style="223"/>
    <col min="1033" max="1033" width="10" style="223" customWidth="1"/>
    <col min="1034" max="1034" width="10.28515625" style="223" bestFit="1" customWidth="1"/>
    <col min="1035" max="1035" width="17.7109375" style="223" customWidth="1"/>
    <col min="1036" max="1280" width="9.140625" style="223"/>
    <col min="1281" max="1281" width="5.28515625" style="223" customWidth="1"/>
    <col min="1282" max="1282" width="26.5703125" style="223" customWidth="1"/>
    <col min="1283" max="1283" width="23" style="223" customWidth="1"/>
    <col min="1284" max="1284" width="10" style="223" customWidth="1"/>
    <col min="1285" max="1286" width="9.5703125" style="223" customWidth="1"/>
    <col min="1287" max="1288" width="9.140625" style="223"/>
    <col min="1289" max="1289" width="10" style="223" customWidth="1"/>
    <col min="1290" max="1290" width="10.28515625" style="223" bestFit="1" customWidth="1"/>
    <col min="1291" max="1291" width="17.7109375" style="223" customWidth="1"/>
    <col min="1292" max="1536" width="9.140625" style="223"/>
    <col min="1537" max="1537" width="5.28515625" style="223" customWidth="1"/>
    <col min="1538" max="1538" width="26.5703125" style="223" customWidth="1"/>
    <col min="1539" max="1539" width="23" style="223" customWidth="1"/>
    <col min="1540" max="1540" width="10" style="223" customWidth="1"/>
    <col min="1541" max="1542" width="9.5703125" style="223" customWidth="1"/>
    <col min="1543" max="1544" width="9.140625" style="223"/>
    <col min="1545" max="1545" width="10" style="223" customWidth="1"/>
    <col min="1546" max="1546" width="10.28515625" style="223" bestFit="1" customWidth="1"/>
    <col min="1547" max="1547" width="17.7109375" style="223" customWidth="1"/>
    <col min="1548" max="1792" width="9.140625" style="223"/>
    <col min="1793" max="1793" width="5.28515625" style="223" customWidth="1"/>
    <col min="1794" max="1794" width="26.5703125" style="223" customWidth="1"/>
    <col min="1795" max="1795" width="23" style="223" customWidth="1"/>
    <col min="1796" max="1796" width="10" style="223" customWidth="1"/>
    <col min="1797" max="1798" width="9.5703125" style="223" customWidth="1"/>
    <col min="1799" max="1800" width="9.140625" style="223"/>
    <col min="1801" max="1801" width="10" style="223" customWidth="1"/>
    <col min="1802" max="1802" width="10.28515625" style="223" bestFit="1" customWidth="1"/>
    <col min="1803" max="1803" width="17.7109375" style="223" customWidth="1"/>
    <col min="1804" max="2048" width="9.140625" style="223"/>
    <col min="2049" max="2049" width="5.28515625" style="223" customWidth="1"/>
    <col min="2050" max="2050" width="26.5703125" style="223" customWidth="1"/>
    <col min="2051" max="2051" width="23" style="223" customWidth="1"/>
    <col min="2052" max="2052" width="10" style="223" customWidth="1"/>
    <col min="2053" max="2054" width="9.5703125" style="223" customWidth="1"/>
    <col min="2055" max="2056" width="9.140625" style="223"/>
    <col min="2057" max="2057" width="10" style="223" customWidth="1"/>
    <col min="2058" max="2058" width="10.28515625" style="223" bestFit="1" customWidth="1"/>
    <col min="2059" max="2059" width="17.7109375" style="223" customWidth="1"/>
    <col min="2060" max="2304" width="9.140625" style="223"/>
    <col min="2305" max="2305" width="5.28515625" style="223" customWidth="1"/>
    <col min="2306" max="2306" width="26.5703125" style="223" customWidth="1"/>
    <col min="2307" max="2307" width="23" style="223" customWidth="1"/>
    <col min="2308" max="2308" width="10" style="223" customWidth="1"/>
    <col min="2309" max="2310" width="9.5703125" style="223" customWidth="1"/>
    <col min="2311" max="2312" width="9.140625" style="223"/>
    <col min="2313" max="2313" width="10" style="223" customWidth="1"/>
    <col min="2314" max="2314" width="10.28515625" style="223" bestFit="1" customWidth="1"/>
    <col min="2315" max="2315" width="17.7109375" style="223" customWidth="1"/>
    <col min="2316" max="2560" width="9.140625" style="223"/>
    <col min="2561" max="2561" width="5.28515625" style="223" customWidth="1"/>
    <col min="2562" max="2562" width="26.5703125" style="223" customWidth="1"/>
    <col min="2563" max="2563" width="23" style="223" customWidth="1"/>
    <col min="2564" max="2564" width="10" style="223" customWidth="1"/>
    <col min="2565" max="2566" width="9.5703125" style="223" customWidth="1"/>
    <col min="2567" max="2568" width="9.140625" style="223"/>
    <col min="2569" max="2569" width="10" style="223" customWidth="1"/>
    <col min="2570" max="2570" width="10.28515625" style="223" bestFit="1" customWidth="1"/>
    <col min="2571" max="2571" width="17.7109375" style="223" customWidth="1"/>
    <col min="2572" max="2816" width="9.140625" style="223"/>
    <col min="2817" max="2817" width="5.28515625" style="223" customWidth="1"/>
    <col min="2818" max="2818" width="26.5703125" style="223" customWidth="1"/>
    <col min="2819" max="2819" width="23" style="223" customWidth="1"/>
    <col min="2820" max="2820" width="10" style="223" customWidth="1"/>
    <col min="2821" max="2822" width="9.5703125" style="223" customWidth="1"/>
    <col min="2823" max="2824" width="9.140625" style="223"/>
    <col min="2825" max="2825" width="10" style="223" customWidth="1"/>
    <col min="2826" max="2826" width="10.28515625" style="223" bestFit="1" customWidth="1"/>
    <col min="2827" max="2827" width="17.7109375" style="223" customWidth="1"/>
    <col min="2828" max="3072" width="9.140625" style="223"/>
    <col min="3073" max="3073" width="5.28515625" style="223" customWidth="1"/>
    <col min="3074" max="3074" width="26.5703125" style="223" customWidth="1"/>
    <col min="3075" max="3075" width="23" style="223" customWidth="1"/>
    <col min="3076" max="3076" width="10" style="223" customWidth="1"/>
    <col min="3077" max="3078" width="9.5703125" style="223" customWidth="1"/>
    <col min="3079" max="3080" width="9.140625" style="223"/>
    <col min="3081" max="3081" width="10" style="223" customWidth="1"/>
    <col min="3082" max="3082" width="10.28515625" style="223" bestFit="1" customWidth="1"/>
    <col min="3083" max="3083" width="17.7109375" style="223" customWidth="1"/>
    <col min="3084" max="3328" width="9.140625" style="223"/>
    <col min="3329" max="3329" width="5.28515625" style="223" customWidth="1"/>
    <col min="3330" max="3330" width="26.5703125" style="223" customWidth="1"/>
    <col min="3331" max="3331" width="23" style="223" customWidth="1"/>
    <col min="3332" max="3332" width="10" style="223" customWidth="1"/>
    <col min="3333" max="3334" width="9.5703125" style="223" customWidth="1"/>
    <col min="3335" max="3336" width="9.140625" style="223"/>
    <col min="3337" max="3337" width="10" style="223" customWidth="1"/>
    <col min="3338" max="3338" width="10.28515625" style="223" bestFit="1" customWidth="1"/>
    <col min="3339" max="3339" width="17.7109375" style="223" customWidth="1"/>
    <col min="3340" max="3584" width="9.140625" style="223"/>
    <col min="3585" max="3585" width="5.28515625" style="223" customWidth="1"/>
    <col min="3586" max="3586" width="26.5703125" style="223" customWidth="1"/>
    <col min="3587" max="3587" width="23" style="223" customWidth="1"/>
    <col min="3588" max="3588" width="10" style="223" customWidth="1"/>
    <col min="3589" max="3590" width="9.5703125" style="223" customWidth="1"/>
    <col min="3591" max="3592" width="9.140625" style="223"/>
    <col min="3593" max="3593" width="10" style="223" customWidth="1"/>
    <col min="3594" max="3594" width="10.28515625" style="223" bestFit="1" customWidth="1"/>
    <col min="3595" max="3595" width="17.7109375" style="223" customWidth="1"/>
    <col min="3596" max="3840" width="9.140625" style="223"/>
    <col min="3841" max="3841" width="5.28515625" style="223" customWidth="1"/>
    <col min="3842" max="3842" width="26.5703125" style="223" customWidth="1"/>
    <col min="3843" max="3843" width="23" style="223" customWidth="1"/>
    <col min="3844" max="3844" width="10" style="223" customWidth="1"/>
    <col min="3845" max="3846" width="9.5703125" style="223" customWidth="1"/>
    <col min="3847" max="3848" width="9.140625" style="223"/>
    <col min="3849" max="3849" width="10" style="223" customWidth="1"/>
    <col min="3850" max="3850" width="10.28515625" style="223" bestFit="1" customWidth="1"/>
    <col min="3851" max="3851" width="17.7109375" style="223" customWidth="1"/>
    <col min="3852" max="4096" width="9.140625" style="223"/>
    <col min="4097" max="4097" width="5.28515625" style="223" customWidth="1"/>
    <col min="4098" max="4098" width="26.5703125" style="223" customWidth="1"/>
    <col min="4099" max="4099" width="23" style="223" customWidth="1"/>
    <col min="4100" max="4100" width="10" style="223" customWidth="1"/>
    <col min="4101" max="4102" width="9.5703125" style="223" customWidth="1"/>
    <col min="4103" max="4104" width="9.140625" style="223"/>
    <col min="4105" max="4105" width="10" style="223" customWidth="1"/>
    <col min="4106" max="4106" width="10.28515625" style="223" bestFit="1" customWidth="1"/>
    <col min="4107" max="4107" width="17.7109375" style="223" customWidth="1"/>
    <col min="4108" max="4352" width="9.140625" style="223"/>
    <col min="4353" max="4353" width="5.28515625" style="223" customWidth="1"/>
    <col min="4354" max="4354" width="26.5703125" style="223" customWidth="1"/>
    <col min="4355" max="4355" width="23" style="223" customWidth="1"/>
    <col min="4356" max="4356" width="10" style="223" customWidth="1"/>
    <col min="4357" max="4358" width="9.5703125" style="223" customWidth="1"/>
    <col min="4359" max="4360" width="9.140625" style="223"/>
    <col min="4361" max="4361" width="10" style="223" customWidth="1"/>
    <col min="4362" max="4362" width="10.28515625" style="223" bestFit="1" customWidth="1"/>
    <col min="4363" max="4363" width="17.7109375" style="223" customWidth="1"/>
    <col min="4364" max="4608" width="9.140625" style="223"/>
    <col min="4609" max="4609" width="5.28515625" style="223" customWidth="1"/>
    <col min="4610" max="4610" width="26.5703125" style="223" customWidth="1"/>
    <col min="4611" max="4611" width="23" style="223" customWidth="1"/>
    <col min="4612" max="4612" width="10" style="223" customWidth="1"/>
    <col min="4613" max="4614" width="9.5703125" style="223" customWidth="1"/>
    <col min="4615" max="4616" width="9.140625" style="223"/>
    <col min="4617" max="4617" width="10" style="223" customWidth="1"/>
    <col min="4618" max="4618" width="10.28515625" style="223" bestFit="1" customWidth="1"/>
    <col min="4619" max="4619" width="17.7109375" style="223" customWidth="1"/>
    <col min="4620" max="4864" width="9.140625" style="223"/>
    <col min="4865" max="4865" width="5.28515625" style="223" customWidth="1"/>
    <col min="4866" max="4866" width="26.5703125" style="223" customWidth="1"/>
    <col min="4867" max="4867" width="23" style="223" customWidth="1"/>
    <col min="4868" max="4868" width="10" style="223" customWidth="1"/>
    <col min="4869" max="4870" width="9.5703125" style="223" customWidth="1"/>
    <col min="4871" max="4872" width="9.140625" style="223"/>
    <col min="4873" max="4873" width="10" style="223" customWidth="1"/>
    <col min="4874" max="4874" width="10.28515625" style="223" bestFit="1" customWidth="1"/>
    <col min="4875" max="4875" width="17.7109375" style="223" customWidth="1"/>
    <col min="4876" max="5120" width="9.140625" style="223"/>
    <col min="5121" max="5121" width="5.28515625" style="223" customWidth="1"/>
    <col min="5122" max="5122" width="26.5703125" style="223" customWidth="1"/>
    <col min="5123" max="5123" width="23" style="223" customWidth="1"/>
    <col min="5124" max="5124" width="10" style="223" customWidth="1"/>
    <col min="5125" max="5126" width="9.5703125" style="223" customWidth="1"/>
    <col min="5127" max="5128" width="9.140625" style="223"/>
    <col min="5129" max="5129" width="10" style="223" customWidth="1"/>
    <col min="5130" max="5130" width="10.28515625" style="223" bestFit="1" customWidth="1"/>
    <col min="5131" max="5131" width="17.7109375" style="223" customWidth="1"/>
    <col min="5132" max="5376" width="9.140625" style="223"/>
    <col min="5377" max="5377" width="5.28515625" style="223" customWidth="1"/>
    <col min="5378" max="5378" width="26.5703125" style="223" customWidth="1"/>
    <col min="5379" max="5379" width="23" style="223" customWidth="1"/>
    <col min="5380" max="5380" width="10" style="223" customWidth="1"/>
    <col min="5381" max="5382" width="9.5703125" style="223" customWidth="1"/>
    <col min="5383" max="5384" width="9.140625" style="223"/>
    <col min="5385" max="5385" width="10" style="223" customWidth="1"/>
    <col min="5386" max="5386" width="10.28515625" style="223" bestFit="1" customWidth="1"/>
    <col min="5387" max="5387" width="17.7109375" style="223" customWidth="1"/>
    <col min="5388" max="5632" width="9.140625" style="223"/>
    <col min="5633" max="5633" width="5.28515625" style="223" customWidth="1"/>
    <col min="5634" max="5634" width="26.5703125" style="223" customWidth="1"/>
    <col min="5635" max="5635" width="23" style="223" customWidth="1"/>
    <col min="5636" max="5636" width="10" style="223" customWidth="1"/>
    <col min="5637" max="5638" width="9.5703125" style="223" customWidth="1"/>
    <col min="5639" max="5640" width="9.140625" style="223"/>
    <col min="5641" max="5641" width="10" style="223" customWidth="1"/>
    <col min="5642" max="5642" width="10.28515625" style="223" bestFit="1" customWidth="1"/>
    <col min="5643" max="5643" width="17.7109375" style="223" customWidth="1"/>
    <col min="5644" max="5888" width="9.140625" style="223"/>
    <col min="5889" max="5889" width="5.28515625" style="223" customWidth="1"/>
    <col min="5890" max="5890" width="26.5703125" style="223" customWidth="1"/>
    <col min="5891" max="5891" width="23" style="223" customWidth="1"/>
    <col min="5892" max="5892" width="10" style="223" customWidth="1"/>
    <col min="5893" max="5894" width="9.5703125" style="223" customWidth="1"/>
    <col min="5895" max="5896" width="9.140625" style="223"/>
    <col min="5897" max="5897" width="10" style="223" customWidth="1"/>
    <col min="5898" max="5898" width="10.28515625" style="223" bestFit="1" customWidth="1"/>
    <col min="5899" max="5899" width="17.7109375" style="223" customWidth="1"/>
    <col min="5900" max="6144" width="9.140625" style="223"/>
    <col min="6145" max="6145" width="5.28515625" style="223" customWidth="1"/>
    <col min="6146" max="6146" width="26.5703125" style="223" customWidth="1"/>
    <col min="6147" max="6147" width="23" style="223" customWidth="1"/>
    <col min="6148" max="6148" width="10" style="223" customWidth="1"/>
    <col min="6149" max="6150" width="9.5703125" style="223" customWidth="1"/>
    <col min="6151" max="6152" width="9.140625" style="223"/>
    <col min="6153" max="6153" width="10" style="223" customWidth="1"/>
    <col min="6154" max="6154" width="10.28515625" style="223" bestFit="1" customWidth="1"/>
    <col min="6155" max="6155" width="17.7109375" style="223" customWidth="1"/>
    <col min="6156" max="6400" width="9.140625" style="223"/>
    <col min="6401" max="6401" width="5.28515625" style="223" customWidth="1"/>
    <col min="6402" max="6402" width="26.5703125" style="223" customWidth="1"/>
    <col min="6403" max="6403" width="23" style="223" customWidth="1"/>
    <col min="6404" max="6404" width="10" style="223" customWidth="1"/>
    <col min="6405" max="6406" width="9.5703125" style="223" customWidth="1"/>
    <col min="6407" max="6408" width="9.140625" style="223"/>
    <col min="6409" max="6409" width="10" style="223" customWidth="1"/>
    <col min="6410" max="6410" width="10.28515625" style="223" bestFit="1" customWidth="1"/>
    <col min="6411" max="6411" width="17.7109375" style="223" customWidth="1"/>
    <col min="6412" max="6656" width="9.140625" style="223"/>
    <col min="6657" max="6657" width="5.28515625" style="223" customWidth="1"/>
    <col min="6658" max="6658" width="26.5703125" style="223" customWidth="1"/>
    <col min="6659" max="6659" width="23" style="223" customWidth="1"/>
    <col min="6660" max="6660" width="10" style="223" customWidth="1"/>
    <col min="6661" max="6662" width="9.5703125" style="223" customWidth="1"/>
    <col min="6663" max="6664" width="9.140625" style="223"/>
    <col min="6665" max="6665" width="10" style="223" customWidth="1"/>
    <col min="6666" max="6666" width="10.28515625" style="223" bestFit="1" customWidth="1"/>
    <col min="6667" max="6667" width="17.7109375" style="223" customWidth="1"/>
    <col min="6668" max="6912" width="9.140625" style="223"/>
    <col min="6913" max="6913" width="5.28515625" style="223" customWidth="1"/>
    <col min="6914" max="6914" width="26.5703125" style="223" customWidth="1"/>
    <col min="6915" max="6915" width="23" style="223" customWidth="1"/>
    <col min="6916" max="6916" width="10" style="223" customWidth="1"/>
    <col min="6917" max="6918" width="9.5703125" style="223" customWidth="1"/>
    <col min="6919" max="6920" width="9.140625" style="223"/>
    <col min="6921" max="6921" width="10" style="223" customWidth="1"/>
    <col min="6922" max="6922" width="10.28515625" style="223" bestFit="1" customWidth="1"/>
    <col min="6923" max="6923" width="17.7109375" style="223" customWidth="1"/>
    <col min="6924" max="7168" width="9.140625" style="223"/>
    <col min="7169" max="7169" width="5.28515625" style="223" customWidth="1"/>
    <col min="7170" max="7170" width="26.5703125" style="223" customWidth="1"/>
    <col min="7171" max="7171" width="23" style="223" customWidth="1"/>
    <col min="7172" max="7172" width="10" style="223" customWidth="1"/>
    <col min="7173" max="7174" width="9.5703125" style="223" customWidth="1"/>
    <col min="7175" max="7176" width="9.140625" style="223"/>
    <col min="7177" max="7177" width="10" style="223" customWidth="1"/>
    <col min="7178" max="7178" width="10.28515625" style="223" bestFit="1" customWidth="1"/>
    <col min="7179" max="7179" width="17.7109375" style="223" customWidth="1"/>
    <col min="7180" max="7424" width="9.140625" style="223"/>
    <col min="7425" max="7425" width="5.28515625" style="223" customWidth="1"/>
    <col min="7426" max="7426" width="26.5703125" style="223" customWidth="1"/>
    <col min="7427" max="7427" width="23" style="223" customWidth="1"/>
    <col min="7428" max="7428" width="10" style="223" customWidth="1"/>
    <col min="7429" max="7430" width="9.5703125" style="223" customWidth="1"/>
    <col min="7431" max="7432" width="9.140625" style="223"/>
    <col min="7433" max="7433" width="10" style="223" customWidth="1"/>
    <col min="7434" max="7434" width="10.28515625" style="223" bestFit="1" customWidth="1"/>
    <col min="7435" max="7435" width="17.7109375" style="223" customWidth="1"/>
    <col min="7436" max="7680" width="9.140625" style="223"/>
    <col min="7681" max="7681" width="5.28515625" style="223" customWidth="1"/>
    <col min="7682" max="7682" width="26.5703125" style="223" customWidth="1"/>
    <col min="7683" max="7683" width="23" style="223" customWidth="1"/>
    <col min="7684" max="7684" width="10" style="223" customWidth="1"/>
    <col min="7685" max="7686" width="9.5703125" style="223" customWidth="1"/>
    <col min="7687" max="7688" width="9.140625" style="223"/>
    <col min="7689" max="7689" width="10" style="223" customWidth="1"/>
    <col min="7690" max="7690" width="10.28515625" style="223" bestFit="1" customWidth="1"/>
    <col min="7691" max="7691" width="17.7109375" style="223" customWidth="1"/>
    <col min="7692" max="7936" width="9.140625" style="223"/>
    <col min="7937" max="7937" width="5.28515625" style="223" customWidth="1"/>
    <col min="7938" max="7938" width="26.5703125" style="223" customWidth="1"/>
    <col min="7939" max="7939" width="23" style="223" customWidth="1"/>
    <col min="7940" max="7940" width="10" style="223" customWidth="1"/>
    <col min="7941" max="7942" width="9.5703125" style="223" customWidth="1"/>
    <col min="7943" max="7944" width="9.140625" style="223"/>
    <col min="7945" max="7945" width="10" style="223" customWidth="1"/>
    <col min="7946" max="7946" width="10.28515625" style="223" bestFit="1" customWidth="1"/>
    <col min="7947" max="7947" width="17.7109375" style="223" customWidth="1"/>
    <col min="7948" max="8192" width="9.140625" style="223"/>
    <col min="8193" max="8193" width="5.28515625" style="223" customWidth="1"/>
    <col min="8194" max="8194" width="26.5703125" style="223" customWidth="1"/>
    <col min="8195" max="8195" width="23" style="223" customWidth="1"/>
    <col min="8196" max="8196" width="10" style="223" customWidth="1"/>
    <col min="8197" max="8198" width="9.5703125" style="223" customWidth="1"/>
    <col min="8199" max="8200" width="9.140625" style="223"/>
    <col min="8201" max="8201" width="10" style="223" customWidth="1"/>
    <col min="8202" max="8202" width="10.28515625" style="223" bestFit="1" customWidth="1"/>
    <col min="8203" max="8203" width="17.7109375" style="223" customWidth="1"/>
    <col min="8204" max="8448" width="9.140625" style="223"/>
    <col min="8449" max="8449" width="5.28515625" style="223" customWidth="1"/>
    <col min="8450" max="8450" width="26.5703125" style="223" customWidth="1"/>
    <col min="8451" max="8451" width="23" style="223" customWidth="1"/>
    <col min="8452" max="8452" width="10" style="223" customWidth="1"/>
    <col min="8453" max="8454" width="9.5703125" style="223" customWidth="1"/>
    <col min="8455" max="8456" width="9.140625" style="223"/>
    <col min="8457" max="8457" width="10" style="223" customWidth="1"/>
    <col min="8458" max="8458" width="10.28515625" style="223" bestFit="1" customWidth="1"/>
    <col min="8459" max="8459" width="17.7109375" style="223" customWidth="1"/>
    <col min="8460" max="8704" width="9.140625" style="223"/>
    <col min="8705" max="8705" width="5.28515625" style="223" customWidth="1"/>
    <col min="8706" max="8706" width="26.5703125" style="223" customWidth="1"/>
    <col min="8707" max="8707" width="23" style="223" customWidth="1"/>
    <col min="8708" max="8708" width="10" style="223" customWidth="1"/>
    <col min="8709" max="8710" width="9.5703125" style="223" customWidth="1"/>
    <col min="8711" max="8712" width="9.140625" style="223"/>
    <col min="8713" max="8713" width="10" style="223" customWidth="1"/>
    <col min="8714" max="8714" width="10.28515625" style="223" bestFit="1" customWidth="1"/>
    <col min="8715" max="8715" width="17.7109375" style="223" customWidth="1"/>
    <col min="8716" max="8960" width="9.140625" style="223"/>
    <col min="8961" max="8961" width="5.28515625" style="223" customWidth="1"/>
    <col min="8962" max="8962" width="26.5703125" style="223" customWidth="1"/>
    <col min="8963" max="8963" width="23" style="223" customWidth="1"/>
    <col min="8964" max="8964" width="10" style="223" customWidth="1"/>
    <col min="8965" max="8966" width="9.5703125" style="223" customWidth="1"/>
    <col min="8967" max="8968" width="9.140625" style="223"/>
    <col min="8969" max="8969" width="10" style="223" customWidth="1"/>
    <col min="8970" max="8970" width="10.28515625" style="223" bestFit="1" customWidth="1"/>
    <col min="8971" max="8971" width="17.7109375" style="223" customWidth="1"/>
    <col min="8972" max="9216" width="9.140625" style="223"/>
    <col min="9217" max="9217" width="5.28515625" style="223" customWidth="1"/>
    <col min="9218" max="9218" width="26.5703125" style="223" customWidth="1"/>
    <col min="9219" max="9219" width="23" style="223" customWidth="1"/>
    <col min="9220" max="9220" width="10" style="223" customWidth="1"/>
    <col min="9221" max="9222" width="9.5703125" style="223" customWidth="1"/>
    <col min="9223" max="9224" width="9.140625" style="223"/>
    <col min="9225" max="9225" width="10" style="223" customWidth="1"/>
    <col min="9226" max="9226" width="10.28515625" style="223" bestFit="1" customWidth="1"/>
    <col min="9227" max="9227" width="17.7109375" style="223" customWidth="1"/>
    <col min="9228" max="9472" width="9.140625" style="223"/>
    <col min="9473" max="9473" width="5.28515625" style="223" customWidth="1"/>
    <col min="9474" max="9474" width="26.5703125" style="223" customWidth="1"/>
    <col min="9475" max="9475" width="23" style="223" customWidth="1"/>
    <col min="9476" max="9476" width="10" style="223" customWidth="1"/>
    <col min="9477" max="9478" width="9.5703125" style="223" customWidth="1"/>
    <col min="9479" max="9480" width="9.140625" style="223"/>
    <col min="9481" max="9481" width="10" style="223" customWidth="1"/>
    <col min="9482" max="9482" width="10.28515625" style="223" bestFit="1" customWidth="1"/>
    <col min="9483" max="9483" width="17.7109375" style="223" customWidth="1"/>
    <col min="9484" max="9728" width="9.140625" style="223"/>
    <col min="9729" max="9729" width="5.28515625" style="223" customWidth="1"/>
    <col min="9730" max="9730" width="26.5703125" style="223" customWidth="1"/>
    <col min="9731" max="9731" width="23" style="223" customWidth="1"/>
    <col min="9732" max="9732" width="10" style="223" customWidth="1"/>
    <col min="9733" max="9734" width="9.5703125" style="223" customWidth="1"/>
    <col min="9735" max="9736" width="9.140625" style="223"/>
    <col min="9737" max="9737" width="10" style="223" customWidth="1"/>
    <col min="9738" max="9738" width="10.28515625" style="223" bestFit="1" customWidth="1"/>
    <col min="9739" max="9739" width="17.7109375" style="223" customWidth="1"/>
    <col min="9740" max="9984" width="9.140625" style="223"/>
    <col min="9985" max="9985" width="5.28515625" style="223" customWidth="1"/>
    <col min="9986" max="9986" width="26.5703125" style="223" customWidth="1"/>
    <col min="9987" max="9987" width="23" style="223" customWidth="1"/>
    <col min="9988" max="9988" width="10" style="223" customWidth="1"/>
    <col min="9989" max="9990" width="9.5703125" style="223" customWidth="1"/>
    <col min="9991" max="9992" width="9.140625" style="223"/>
    <col min="9993" max="9993" width="10" style="223" customWidth="1"/>
    <col min="9994" max="9994" width="10.28515625" style="223" bestFit="1" customWidth="1"/>
    <col min="9995" max="9995" width="17.7109375" style="223" customWidth="1"/>
    <col min="9996" max="10240" width="9.140625" style="223"/>
    <col min="10241" max="10241" width="5.28515625" style="223" customWidth="1"/>
    <col min="10242" max="10242" width="26.5703125" style="223" customWidth="1"/>
    <col min="10243" max="10243" width="23" style="223" customWidth="1"/>
    <col min="10244" max="10244" width="10" style="223" customWidth="1"/>
    <col min="10245" max="10246" width="9.5703125" style="223" customWidth="1"/>
    <col min="10247" max="10248" width="9.140625" style="223"/>
    <col min="10249" max="10249" width="10" style="223" customWidth="1"/>
    <col min="10250" max="10250" width="10.28515625" style="223" bestFit="1" customWidth="1"/>
    <col min="10251" max="10251" width="17.7109375" style="223" customWidth="1"/>
    <col min="10252" max="10496" width="9.140625" style="223"/>
    <col min="10497" max="10497" width="5.28515625" style="223" customWidth="1"/>
    <col min="10498" max="10498" width="26.5703125" style="223" customWidth="1"/>
    <col min="10499" max="10499" width="23" style="223" customWidth="1"/>
    <col min="10500" max="10500" width="10" style="223" customWidth="1"/>
    <col min="10501" max="10502" width="9.5703125" style="223" customWidth="1"/>
    <col min="10503" max="10504" width="9.140625" style="223"/>
    <col min="10505" max="10505" width="10" style="223" customWidth="1"/>
    <col min="10506" max="10506" width="10.28515625" style="223" bestFit="1" customWidth="1"/>
    <col min="10507" max="10507" width="17.7109375" style="223" customWidth="1"/>
    <col min="10508" max="10752" width="9.140625" style="223"/>
    <col min="10753" max="10753" width="5.28515625" style="223" customWidth="1"/>
    <col min="10754" max="10754" width="26.5703125" style="223" customWidth="1"/>
    <col min="10755" max="10755" width="23" style="223" customWidth="1"/>
    <col min="10756" max="10756" width="10" style="223" customWidth="1"/>
    <col min="10757" max="10758" width="9.5703125" style="223" customWidth="1"/>
    <col min="10759" max="10760" width="9.140625" style="223"/>
    <col min="10761" max="10761" width="10" style="223" customWidth="1"/>
    <col min="10762" max="10762" width="10.28515625" style="223" bestFit="1" customWidth="1"/>
    <col min="10763" max="10763" width="17.7109375" style="223" customWidth="1"/>
    <col min="10764" max="11008" width="9.140625" style="223"/>
    <col min="11009" max="11009" width="5.28515625" style="223" customWidth="1"/>
    <col min="11010" max="11010" width="26.5703125" style="223" customWidth="1"/>
    <col min="11011" max="11011" width="23" style="223" customWidth="1"/>
    <col min="11012" max="11012" width="10" style="223" customWidth="1"/>
    <col min="11013" max="11014" width="9.5703125" style="223" customWidth="1"/>
    <col min="11015" max="11016" width="9.140625" style="223"/>
    <col min="11017" max="11017" width="10" style="223" customWidth="1"/>
    <col min="11018" max="11018" width="10.28515625" style="223" bestFit="1" customWidth="1"/>
    <col min="11019" max="11019" width="17.7109375" style="223" customWidth="1"/>
    <col min="11020" max="11264" width="9.140625" style="223"/>
    <col min="11265" max="11265" width="5.28515625" style="223" customWidth="1"/>
    <col min="11266" max="11266" width="26.5703125" style="223" customWidth="1"/>
    <col min="11267" max="11267" width="23" style="223" customWidth="1"/>
    <col min="11268" max="11268" width="10" style="223" customWidth="1"/>
    <col min="11269" max="11270" width="9.5703125" style="223" customWidth="1"/>
    <col min="11271" max="11272" width="9.140625" style="223"/>
    <col min="11273" max="11273" width="10" style="223" customWidth="1"/>
    <col min="11274" max="11274" width="10.28515625" style="223" bestFit="1" customWidth="1"/>
    <col min="11275" max="11275" width="17.7109375" style="223" customWidth="1"/>
    <col min="11276" max="11520" width="9.140625" style="223"/>
    <col min="11521" max="11521" width="5.28515625" style="223" customWidth="1"/>
    <col min="11522" max="11522" width="26.5703125" style="223" customWidth="1"/>
    <col min="11523" max="11523" width="23" style="223" customWidth="1"/>
    <col min="11524" max="11524" width="10" style="223" customWidth="1"/>
    <col min="11525" max="11526" width="9.5703125" style="223" customWidth="1"/>
    <col min="11527" max="11528" width="9.140625" style="223"/>
    <col min="11529" max="11529" width="10" style="223" customWidth="1"/>
    <col min="11530" max="11530" width="10.28515625" style="223" bestFit="1" customWidth="1"/>
    <col min="11531" max="11531" width="17.7109375" style="223" customWidth="1"/>
    <col min="11532" max="11776" width="9.140625" style="223"/>
    <col min="11777" max="11777" width="5.28515625" style="223" customWidth="1"/>
    <col min="11778" max="11778" width="26.5703125" style="223" customWidth="1"/>
    <col min="11779" max="11779" width="23" style="223" customWidth="1"/>
    <col min="11780" max="11780" width="10" style="223" customWidth="1"/>
    <col min="11781" max="11782" width="9.5703125" style="223" customWidth="1"/>
    <col min="11783" max="11784" width="9.140625" style="223"/>
    <col min="11785" max="11785" width="10" style="223" customWidth="1"/>
    <col min="11786" max="11786" width="10.28515625" style="223" bestFit="1" customWidth="1"/>
    <col min="11787" max="11787" width="17.7109375" style="223" customWidth="1"/>
    <col min="11788" max="12032" width="9.140625" style="223"/>
    <col min="12033" max="12033" width="5.28515625" style="223" customWidth="1"/>
    <col min="12034" max="12034" width="26.5703125" style="223" customWidth="1"/>
    <col min="12035" max="12035" width="23" style="223" customWidth="1"/>
    <col min="12036" max="12036" width="10" style="223" customWidth="1"/>
    <col min="12037" max="12038" width="9.5703125" style="223" customWidth="1"/>
    <col min="12039" max="12040" width="9.140625" style="223"/>
    <col min="12041" max="12041" width="10" style="223" customWidth="1"/>
    <col min="12042" max="12042" width="10.28515625" style="223" bestFit="1" customWidth="1"/>
    <col min="12043" max="12043" width="17.7109375" style="223" customWidth="1"/>
    <col min="12044" max="12288" width="9.140625" style="223"/>
    <col min="12289" max="12289" width="5.28515625" style="223" customWidth="1"/>
    <col min="12290" max="12290" width="26.5703125" style="223" customWidth="1"/>
    <col min="12291" max="12291" width="23" style="223" customWidth="1"/>
    <col min="12292" max="12292" width="10" style="223" customWidth="1"/>
    <col min="12293" max="12294" width="9.5703125" style="223" customWidth="1"/>
    <col min="12295" max="12296" width="9.140625" style="223"/>
    <col min="12297" max="12297" width="10" style="223" customWidth="1"/>
    <col min="12298" max="12298" width="10.28515625" style="223" bestFit="1" customWidth="1"/>
    <col min="12299" max="12299" width="17.7109375" style="223" customWidth="1"/>
    <col min="12300" max="12544" width="9.140625" style="223"/>
    <col min="12545" max="12545" width="5.28515625" style="223" customWidth="1"/>
    <col min="12546" max="12546" width="26.5703125" style="223" customWidth="1"/>
    <col min="12547" max="12547" width="23" style="223" customWidth="1"/>
    <col min="12548" max="12548" width="10" style="223" customWidth="1"/>
    <col min="12549" max="12550" width="9.5703125" style="223" customWidth="1"/>
    <col min="12551" max="12552" width="9.140625" style="223"/>
    <col min="12553" max="12553" width="10" style="223" customWidth="1"/>
    <col min="12554" max="12554" width="10.28515625" style="223" bestFit="1" customWidth="1"/>
    <col min="12555" max="12555" width="17.7109375" style="223" customWidth="1"/>
    <col min="12556" max="12800" width="9.140625" style="223"/>
    <col min="12801" max="12801" width="5.28515625" style="223" customWidth="1"/>
    <col min="12802" max="12802" width="26.5703125" style="223" customWidth="1"/>
    <col min="12803" max="12803" width="23" style="223" customWidth="1"/>
    <col min="12804" max="12804" width="10" style="223" customWidth="1"/>
    <col min="12805" max="12806" width="9.5703125" style="223" customWidth="1"/>
    <col min="12807" max="12808" width="9.140625" style="223"/>
    <col min="12809" max="12809" width="10" style="223" customWidth="1"/>
    <col min="12810" max="12810" width="10.28515625" style="223" bestFit="1" customWidth="1"/>
    <col min="12811" max="12811" width="17.7109375" style="223" customWidth="1"/>
    <col min="12812" max="13056" width="9.140625" style="223"/>
    <col min="13057" max="13057" width="5.28515625" style="223" customWidth="1"/>
    <col min="13058" max="13058" width="26.5703125" style="223" customWidth="1"/>
    <col min="13059" max="13059" width="23" style="223" customWidth="1"/>
    <col min="13060" max="13060" width="10" style="223" customWidth="1"/>
    <col min="13061" max="13062" width="9.5703125" style="223" customWidth="1"/>
    <col min="13063" max="13064" width="9.140625" style="223"/>
    <col min="13065" max="13065" width="10" style="223" customWidth="1"/>
    <col min="13066" max="13066" width="10.28515625" style="223" bestFit="1" customWidth="1"/>
    <col min="13067" max="13067" width="17.7109375" style="223" customWidth="1"/>
    <col min="13068" max="13312" width="9.140625" style="223"/>
    <col min="13313" max="13313" width="5.28515625" style="223" customWidth="1"/>
    <col min="13314" max="13314" width="26.5703125" style="223" customWidth="1"/>
    <col min="13315" max="13315" width="23" style="223" customWidth="1"/>
    <col min="13316" max="13316" width="10" style="223" customWidth="1"/>
    <col min="13317" max="13318" width="9.5703125" style="223" customWidth="1"/>
    <col min="13319" max="13320" width="9.140625" style="223"/>
    <col min="13321" max="13321" width="10" style="223" customWidth="1"/>
    <col min="13322" max="13322" width="10.28515625" style="223" bestFit="1" customWidth="1"/>
    <col min="13323" max="13323" width="17.7109375" style="223" customWidth="1"/>
    <col min="13324" max="13568" width="9.140625" style="223"/>
    <col min="13569" max="13569" width="5.28515625" style="223" customWidth="1"/>
    <col min="13570" max="13570" width="26.5703125" style="223" customWidth="1"/>
    <col min="13571" max="13571" width="23" style="223" customWidth="1"/>
    <col min="13572" max="13572" width="10" style="223" customWidth="1"/>
    <col min="13573" max="13574" width="9.5703125" style="223" customWidth="1"/>
    <col min="13575" max="13576" width="9.140625" style="223"/>
    <col min="13577" max="13577" width="10" style="223" customWidth="1"/>
    <col min="13578" max="13578" width="10.28515625" style="223" bestFit="1" customWidth="1"/>
    <col min="13579" max="13579" width="17.7109375" style="223" customWidth="1"/>
    <col min="13580" max="13824" width="9.140625" style="223"/>
    <col min="13825" max="13825" width="5.28515625" style="223" customWidth="1"/>
    <col min="13826" max="13826" width="26.5703125" style="223" customWidth="1"/>
    <col min="13827" max="13827" width="23" style="223" customWidth="1"/>
    <col min="13828" max="13828" width="10" style="223" customWidth="1"/>
    <col min="13829" max="13830" width="9.5703125" style="223" customWidth="1"/>
    <col min="13831" max="13832" width="9.140625" style="223"/>
    <col min="13833" max="13833" width="10" style="223" customWidth="1"/>
    <col min="13834" max="13834" width="10.28515625" style="223" bestFit="1" customWidth="1"/>
    <col min="13835" max="13835" width="17.7109375" style="223" customWidth="1"/>
    <col min="13836" max="14080" width="9.140625" style="223"/>
    <col min="14081" max="14081" width="5.28515625" style="223" customWidth="1"/>
    <col min="14082" max="14082" width="26.5703125" style="223" customWidth="1"/>
    <col min="14083" max="14083" width="23" style="223" customWidth="1"/>
    <col min="14084" max="14084" width="10" style="223" customWidth="1"/>
    <col min="14085" max="14086" width="9.5703125" style="223" customWidth="1"/>
    <col min="14087" max="14088" width="9.140625" style="223"/>
    <col min="14089" max="14089" width="10" style="223" customWidth="1"/>
    <col min="14090" max="14090" width="10.28515625" style="223" bestFit="1" customWidth="1"/>
    <col min="14091" max="14091" width="17.7109375" style="223" customWidth="1"/>
    <col min="14092" max="14336" width="9.140625" style="223"/>
    <col min="14337" max="14337" width="5.28515625" style="223" customWidth="1"/>
    <col min="14338" max="14338" width="26.5703125" style="223" customWidth="1"/>
    <col min="14339" max="14339" width="23" style="223" customWidth="1"/>
    <col min="14340" max="14340" width="10" style="223" customWidth="1"/>
    <col min="14341" max="14342" width="9.5703125" style="223" customWidth="1"/>
    <col min="14343" max="14344" width="9.140625" style="223"/>
    <col min="14345" max="14345" width="10" style="223" customWidth="1"/>
    <col min="14346" max="14346" width="10.28515625" style="223" bestFit="1" customWidth="1"/>
    <col min="14347" max="14347" width="17.7109375" style="223" customWidth="1"/>
    <col min="14348" max="14592" width="9.140625" style="223"/>
    <col min="14593" max="14593" width="5.28515625" style="223" customWidth="1"/>
    <col min="14594" max="14594" width="26.5703125" style="223" customWidth="1"/>
    <col min="14595" max="14595" width="23" style="223" customWidth="1"/>
    <col min="14596" max="14596" width="10" style="223" customWidth="1"/>
    <col min="14597" max="14598" width="9.5703125" style="223" customWidth="1"/>
    <col min="14599" max="14600" width="9.140625" style="223"/>
    <col min="14601" max="14601" width="10" style="223" customWidth="1"/>
    <col min="14602" max="14602" width="10.28515625" style="223" bestFit="1" customWidth="1"/>
    <col min="14603" max="14603" width="17.7109375" style="223" customWidth="1"/>
    <col min="14604" max="14848" width="9.140625" style="223"/>
    <col min="14849" max="14849" width="5.28515625" style="223" customWidth="1"/>
    <col min="14850" max="14850" width="26.5703125" style="223" customWidth="1"/>
    <col min="14851" max="14851" width="23" style="223" customWidth="1"/>
    <col min="14852" max="14852" width="10" style="223" customWidth="1"/>
    <col min="14853" max="14854" width="9.5703125" style="223" customWidth="1"/>
    <col min="14855" max="14856" width="9.140625" style="223"/>
    <col min="14857" max="14857" width="10" style="223" customWidth="1"/>
    <col min="14858" max="14858" width="10.28515625" style="223" bestFit="1" customWidth="1"/>
    <col min="14859" max="14859" width="17.7109375" style="223" customWidth="1"/>
    <col min="14860" max="15104" width="9.140625" style="223"/>
    <col min="15105" max="15105" width="5.28515625" style="223" customWidth="1"/>
    <col min="15106" max="15106" width="26.5703125" style="223" customWidth="1"/>
    <col min="15107" max="15107" width="23" style="223" customWidth="1"/>
    <col min="15108" max="15108" width="10" style="223" customWidth="1"/>
    <col min="15109" max="15110" width="9.5703125" style="223" customWidth="1"/>
    <col min="15111" max="15112" width="9.140625" style="223"/>
    <col min="15113" max="15113" width="10" style="223" customWidth="1"/>
    <col min="15114" max="15114" width="10.28515625" style="223" bestFit="1" customWidth="1"/>
    <col min="15115" max="15115" width="17.7109375" style="223" customWidth="1"/>
    <col min="15116" max="15360" width="9.140625" style="223"/>
    <col min="15361" max="15361" width="5.28515625" style="223" customWidth="1"/>
    <col min="15362" max="15362" width="26.5703125" style="223" customWidth="1"/>
    <col min="15363" max="15363" width="23" style="223" customWidth="1"/>
    <col min="15364" max="15364" width="10" style="223" customWidth="1"/>
    <col min="15365" max="15366" width="9.5703125" style="223" customWidth="1"/>
    <col min="15367" max="15368" width="9.140625" style="223"/>
    <col min="15369" max="15369" width="10" style="223" customWidth="1"/>
    <col min="15370" max="15370" width="10.28515625" style="223" bestFit="1" customWidth="1"/>
    <col min="15371" max="15371" width="17.7109375" style="223" customWidth="1"/>
    <col min="15372" max="15616" width="9.140625" style="223"/>
    <col min="15617" max="15617" width="5.28515625" style="223" customWidth="1"/>
    <col min="15618" max="15618" width="26.5703125" style="223" customWidth="1"/>
    <col min="15619" max="15619" width="23" style="223" customWidth="1"/>
    <col min="15620" max="15620" width="10" style="223" customWidth="1"/>
    <col min="15621" max="15622" width="9.5703125" style="223" customWidth="1"/>
    <col min="15623" max="15624" width="9.140625" style="223"/>
    <col min="15625" max="15625" width="10" style="223" customWidth="1"/>
    <col min="15626" max="15626" width="10.28515625" style="223" bestFit="1" customWidth="1"/>
    <col min="15627" max="15627" width="17.7109375" style="223" customWidth="1"/>
    <col min="15628" max="15872" width="9.140625" style="223"/>
    <col min="15873" max="15873" width="5.28515625" style="223" customWidth="1"/>
    <col min="15874" max="15874" width="26.5703125" style="223" customWidth="1"/>
    <col min="15875" max="15875" width="23" style="223" customWidth="1"/>
    <col min="15876" max="15876" width="10" style="223" customWidth="1"/>
    <col min="15877" max="15878" width="9.5703125" style="223" customWidth="1"/>
    <col min="15879" max="15880" width="9.140625" style="223"/>
    <col min="15881" max="15881" width="10" style="223" customWidth="1"/>
    <col min="15882" max="15882" width="10.28515625" style="223" bestFit="1" customWidth="1"/>
    <col min="15883" max="15883" width="17.7109375" style="223" customWidth="1"/>
    <col min="15884" max="16128" width="9.140625" style="223"/>
    <col min="16129" max="16129" width="5.28515625" style="223" customWidth="1"/>
    <col min="16130" max="16130" width="26.5703125" style="223" customWidth="1"/>
    <col min="16131" max="16131" width="23" style="223" customWidth="1"/>
    <col min="16132" max="16132" width="10" style="223" customWidth="1"/>
    <col min="16133" max="16134" width="9.5703125" style="223" customWidth="1"/>
    <col min="16135" max="16136" width="9.140625" style="223"/>
    <col min="16137" max="16137" width="10" style="223" customWidth="1"/>
    <col min="16138" max="16138" width="10.28515625" style="223" bestFit="1" customWidth="1"/>
    <col min="16139" max="16139" width="17.7109375" style="223" customWidth="1"/>
    <col min="16140" max="16384" width="9.140625" style="223"/>
  </cols>
  <sheetData>
    <row r="1" spans="1:14" ht="35.25" customHeight="1" x14ac:dyDescent="0.25">
      <c r="A1" s="360" t="s">
        <v>176</v>
      </c>
      <c r="B1" s="360"/>
      <c r="C1" s="360"/>
      <c r="D1" s="360"/>
      <c r="E1" s="360"/>
      <c r="F1" s="5"/>
      <c r="G1" s="5"/>
      <c r="H1" s="5"/>
      <c r="I1" s="5"/>
      <c r="J1" s="5"/>
      <c r="K1" s="5"/>
    </row>
    <row r="2" spans="1:14" ht="18.75" x14ac:dyDescent="0.25">
      <c r="A2" s="361" t="s">
        <v>536</v>
      </c>
      <c r="B2" s="361"/>
      <c r="C2" s="361"/>
      <c r="D2" s="361"/>
      <c r="E2" s="361"/>
      <c r="F2" s="5"/>
      <c r="G2" s="5"/>
      <c r="H2" s="5"/>
      <c r="I2" s="5"/>
      <c r="J2" s="5"/>
      <c r="K2" s="5"/>
    </row>
    <row r="3" spans="1:14" x14ac:dyDescent="0.25">
      <c r="A3" s="3"/>
      <c r="B3" s="3"/>
      <c r="C3" s="3"/>
      <c r="D3" s="5"/>
      <c r="E3" s="5"/>
      <c r="F3" s="5"/>
      <c r="G3" s="5"/>
      <c r="H3" s="5"/>
      <c r="I3" s="5"/>
      <c r="J3" s="5"/>
      <c r="K3" s="5"/>
    </row>
    <row r="4" spans="1:14" ht="20.25" x14ac:dyDescent="0.3">
      <c r="A4" s="353" t="s">
        <v>22</v>
      </c>
      <c r="B4" s="353"/>
      <c r="C4" s="353"/>
      <c r="D4" s="353"/>
      <c r="E4" s="353"/>
      <c r="F4" s="353"/>
      <c r="G4" s="353"/>
      <c r="H4" s="353"/>
      <c r="I4" s="353"/>
      <c r="J4" s="353"/>
      <c r="K4" s="353"/>
      <c r="M4" s="224"/>
      <c r="N4" s="225"/>
    </row>
    <row r="5" spans="1:14" ht="20.25" x14ac:dyDescent="0.3">
      <c r="A5" s="325"/>
      <c r="B5" s="325"/>
      <c r="C5" s="325"/>
      <c r="D5" s="325"/>
      <c r="E5" s="325"/>
      <c r="F5" s="325"/>
      <c r="G5" s="325"/>
      <c r="H5" s="325"/>
      <c r="I5" s="325"/>
      <c r="J5" s="325"/>
      <c r="K5" s="325"/>
      <c r="M5" s="225"/>
      <c r="N5" s="225"/>
    </row>
    <row r="6" spans="1:14" s="226" customFormat="1" ht="45.75" customHeight="1" x14ac:dyDescent="0.25">
      <c r="A6" s="319" t="s">
        <v>0</v>
      </c>
      <c r="B6" s="319" t="s">
        <v>1</v>
      </c>
      <c r="C6" s="354" t="s">
        <v>18</v>
      </c>
      <c r="D6" s="316" t="s">
        <v>2</v>
      </c>
      <c r="E6" s="317"/>
      <c r="F6" s="317"/>
      <c r="G6" s="317"/>
      <c r="H6" s="317"/>
      <c r="I6" s="318"/>
      <c r="J6" s="372" t="s">
        <v>4</v>
      </c>
      <c r="K6" s="323" t="s">
        <v>5</v>
      </c>
    </row>
    <row r="7" spans="1:14" s="226" customFormat="1" ht="66.75" customHeight="1" x14ac:dyDescent="0.25">
      <c r="A7" s="320"/>
      <c r="B7" s="448"/>
      <c r="C7" s="355"/>
      <c r="D7" s="7" t="s">
        <v>537</v>
      </c>
      <c r="E7" s="7" t="s">
        <v>538</v>
      </c>
      <c r="F7" s="7" t="s">
        <v>539</v>
      </c>
      <c r="G7" s="7" t="s">
        <v>540</v>
      </c>
      <c r="H7" s="7" t="s">
        <v>541</v>
      </c>
      <c r="I7" s="7"/>
      <c r="J7" s="373"/>
      <c r="K7" s="324"/>
    </row>
    <row r="8" spans="1:14" s="226" customFormat="1" ht="27.75" customHeight="1" x14ac:dyDescent="0.25">
      <c r="A8" s="227">
        <v>1</v>
      </c>
      <c r="B8" s="228" t="s">
        <v>542</v>
      </c>
      <c r="C8" s="229">
        <v>0.7</v>
      </c>
      <c r="D8" s="69">
        <v>0.06</v>
      </c>
      <c r="E8" s="69">
        <v>0.06</v>
      </c>
      <c r="F8" s="69">
        <v>0.06</v>
      </c>
      <c r="G8" s="69">
        <v>0.06</v>
      </c>
      <c r="H8" s="69">
        <v>0.06</v>
      </c>
      <c r="I8" s="8"/>
      <c r="J8" s="230">
        <v>1</v>
      </c>
      <c r="K8" s="39"/>
    </row>
    <row r="9" spans="1:14" s="226" customFormat="1" ht="27.75" customHeight="1" x14ac:dyDescent="0.25">
      <c r="A9" s="227">
        <v>2</v>
      </c>
      <c r="B9" s="228" t="s">
        <v>543</v>
      </c>
      <c r="C9" s="229">
        <v>0.7</v>
      </c>
      <c r="D9" s="69">
        <v>0.06</v>
      </c>
      <c r="E9" s="69">
        <v>0.06</v>
      </c>
      <c r="F9" s="8"/>
      <c r="G9" s="69">
        <v>0.06</v>
      </c>
      <c r="H9" s="7"/>
      <c r="I9" s="8"/>
      <c r="J9" s="230">
        <v>0.88</v>
      </c>
      <c r="K9" s="39"/>
    </row>
    <row r="10" spans="1:14" s="226" customFormat="1" ht="27.75" customHeight="1" x14ac:dyDescent="0.25">
      <c r="A10" s="227">
        <v>3</v>
      </c>
      <c r="B10" s="228" t="s">
        <v>544</v>
      </c>
      <c r="C10" s="229">
        <v>0.7</v>
      </c>
      <c r="D10" s="7"/>
      <c r="E10" s="69">
        <v>0.06</v>
      </c>
      <c r="F10" s="8"/>
      <c r="G10" s="7"/>
      <c r="H10" s="69">
        <v>0.06</v>
      </c>
      <c r="I10" s="8"/>
      <c r="J10" s="230">
        <v>0.82</v>
      </c>
      <c r="K10" s="39"/>
    </row>
    <row r="11" spans="1:14" s="226" customFormat="1" ht="27.75" customHeight="1" x14ac:dyDescent="0.25">
      <c r="A11" s="227">
        <v>4</v>
      </c>
      <c r="B11" s="228" t="s">
        <v>545</v>
      </c>
      <c r="C11" s="229">
        <v>0.7</v>
      </c>
      <c r="D11" s="69">
        <v>0.06</v>
      </c>
      <c r="E11" s="7"/>
      <c r="F11" s="69">
        <v>0.06</v>
      </c>
      <c r="G11" s="69">
        <v>0.06</v>
      </c>
      <c r="H11" s="7"/>
      <c r="I11" s="8"/>
      <c r="J11" s="230">
        <v>0.88</v>
      </c>
      <c r="K11" s="39"/>
    </row>
    <row r="12" spans="1:14" s="226" customFormat="1" ht="27.75" customHeight="1" x14ac:dyDescent="0.25">
      <c r="A12" s="227">
        <v>5</v>
      </c>
      <c r="B12" s="228" t="s">
        <v>546</v>
      </c>
      <c r="C12" s="229">
        <v>0.7</v>
      </c>
      <c r="D12" s="69">
        <v>0.06</v>
      </c>
      <c r="E12" s="7"/>
      <c r="F12" s="8"/>
      <c r="G12" s="69">
        <v>0.06</v>
      </c>
      <c r="H12" s="69">
        <v>0.06</v>
      </c>
      <c r="I12" s="8"/>
      <c r="J12" s="230">
        <v>0.88</v>
      </c>
      <c r="K12" s="39"/>
    </row>
    <row r="13" spans="1:14" s="226" customFormat="1" ht="27.75" customHeight="1" x14ac:dyDescent="0.25">
      <c r="A13" s="227">
        <v>6</v>
      </c>
      <c r="B13" s="228" t="s">
        <v>547</v>
      </c>
      <c r="C13" s="229">
        <v>0.7</v>
      </c>
      <c r="D13" s="69">
        <v>0.06</v>
      </c>
      <c r="E13" s="7"/>
      <c r="F13" s="8"/>
      <c r="G13" s="69">
        <v>0.06</v>
      </c>
      <c r="H13" s="69">
        <v>0.06</v>
      </c>
      <c r="I13" s="8"/>
      <c r="J13" s="230">
        <v>0.88</v>
      </c>
      <c r="K13" s="39"/>
    </row>
    <row r="14" spans="1:14" s="226" customFormat="1" ht="27.75" customHeight="1" x14ac:dyDescent="0.25">
      <c r="A14" s="227">
        <v>7</v>
      </c>
      <c r="B14" s="228" t="s">
        <v>548</v>
      </c>
      <c r="C14" s="229">
        <v>0.7</v>
      </c>
      <c r="D14" s="7"/>
      <c r="E14" s="7"/>
      <c r="F14" s="69">
        <v>0.06</v>
      </c>
      <c r="G14" s="7"/>
      <c r="H14" s="7"/>
      <c r="I14" s="8"/>
      <c r="J14" s="230">
        <v>0.76</v>
      </c>
      <c r="K14" s="39"/>
    </row>
    <row r="15" spans="1:14" s="226" customFormat="1" ht="27.75" customHeight="1" x14ac:dyDescent="0.25">
      <c r="A15" s="227">
        <v>8</v>
      </c>
      <c r="B15" s="228" t="s">
        <v>549</v>
      </c>
      <c r="C15" s="229">
        <v>0.7</v>
      </c>
      <c r="D15" s="7"/>
      <c r="E15" s="7"/>
      <c r="F15" s="69">
        <v>0.06</v>
      </c>
      <c r="G15" s="7"/>
      <c r="H15" s="7"/>
      <c r="I15" s="8"/>
      <c r="J15" s="230">
        <v>0.76</v>
      </c>
      <c r="K15" s="39"/>
    </row>
    <row r="16" spans="1:14" s="226" customFormat="1" ht="27.75" customHeight="1" x14ac:dyDescent="0.25">
      <c r="A16" s="227">
        <v>9</v>
      </c>
      <c r="B16" s="231" t="s">
        <v>550</v>
      </c>
      <c r="C16" s="229">
        <v>0.7</v>
      </c>
      <c r="D16" s="69">
        <v>0.06</v>
      </c>
      <c r="E16" s="7"/>
      <c r="F16" s="8"/>
      <c r="G16" s="7"/>
      <c r="H16" s="7"/>
      <c r="I16" s="8"/>
      <c r="J16" s="230">
        <v>0.76</v>
      </c>
      <c r="K16" s="39"/>
    </row>
    <row r="17" spans="1:11" s="226" customFormat="1" ht="27.75" customHeight="1" x14ac:dyDescent="0.25">
      <c r="A17" s="227">
        <v>10</v>
      </c>
      <c r="B17" s="231" t="s">
        <v>551</v>
      </c>
      <c r="C17" s="229">
        <v>0.7</v>
      </c>
      <c r="D17" s="69">
        <v>0.06</v>
      </c>
      <c r="E17" s="7"/>
      <c r="F17" s="69">
        <v>0.06</v>
      </c>
      <c r="G17" s="69">
        <v>0.06</v>
      </c>
      <c r="H17" s="7"/>
      <c r="I17" s="8"/>
      <c r="J17" s="230">
        <v>0.88</v>
      </c>
      <c r="K17" s="39"/>
    </row>
    <row r="18" spans="1:11" ht="27.75" customHeight="1" x14ac:dyDescent="0.25">
      <c r="A18" s="227">
        <v>11</v>
      </c>
      <c r="B18" s="231" t="s">
        <v>552</v>
      </c>
      <c r="C18" s="229">
        <v>0.7</v>
      </c>
      <c r="D18" s="69">
        <v>0.06</v>
      </c>
      <c r="E18" s="232"/>
      <c r="F18" s="233"/>
      <c r="G18" s="69">
        <v>0.06</v>
      </c>
      <c r="H18" s="4"/>
      <c r="I18" s="79"/>
      <c r="J18" s="234">
        <v>0.82</v>
      </c>
      <c r="K18" s="4"/>
    </row>
    <row r="19" spans="1:11" ht="27.75" customHeight="1" x14ac:dyDescent="0.25">
      <c r="A19" s="227">
        <v>12</v>
      </c>
      <c r="B19" s="231" t="s">
        <v>553</v>
      </c>
      <c r="C19" s="229">
        <v>0.7</v>
      </c>
      <c r="D19" s="69">
        <v>0.06</v>
      </c>
      <c r="E19" s="235"/>
      <c r="F19" s="69">
        <v>0.06</v>
      </c>
      <c r="G19" s="4"/>
      <c r="H19" s="69">
        <v>0.06</v>
      </c>
      <c r="I19" s="236"/>
      <c r="J19" s="234">
        <v>0.88</v>
      </c>
      <c r="K19" s="4"/>
    </row>
    <row r="20" spans="1:11" ht="27.75" customHeight="1" x14ac:dyDescent="0.25">
      <c r="A20" s="227">
        <v>13</v>
      </c>
      <c r="B20" s="231" t="s">
        <v>554</v>
      </c>
      <c r="C20" s="229">
        <v>0.7</v>
      </c>
      <c r="D20" s="233"/>
      <c r="E20" s="232"/>
      <c r="F20" s="69">
        <v>0.06</v>
      </c>
      <c r="G20" s="4"/>
      <c r="H20" s="4"/>
      <c r="I20" s="236"/>
      <c r="J20" s="234">
        <v>0.76</v>
      </c>
      <c r="K20" s="4"/>
    </row>
    <row r="21" spans="1:11" ht="27.75" customHeight="1" x14ac:dyDescent="0.25">
      <c r="A21" s="227">
        <v>14</v>
      </c>
      <c r="B21" s="231" t="s">
        <v>555</v>
      </c>
      <c r="C21" s="229">
        <v>0.7</v>
      </c>
      <c r="D21" s="233"/>
      <c r="E21" s="4"/>
      <c r="F21" s="69">
        <v>0.06</v>
      </c>
      <c r="G21" s="69">
        <v>0.06</v>
      </c>
      <c r="H21" s="69">
        <v>0.06</v>
      </c>
      <c r="I21" s="79"/>
      <c r="J21" s="234">
        <v>0.88</v>
      </c>
      <c r="K21" s="4"/>
    </row>
    <row r="22" spans="1:11" ht="27.75" customHeight="1" x14ac:dyDescent="0.25">
      <c r="A22" s="227">
        <v>15</v>
      </c>
      <c r="B22" s="231" t="s">
        <v>556</v>
      </c>
      <c r="C22" s="229">
        <v>0.7</v>
      </c>
      <c r="D22" s="233"/>
      <c r="E22" s="4"/>
      <c r="F22" s="233"/>
      <c r="G22" s="4"/>
      <c r="H22" s="4"/>
      <c r="I22" s="79"/>
      <c r="J22" s="234">
        <v>0.7</v>
      </c>
      <c r="K22" s="4"/>
    </row>
    <row r="23" spans="1:11" ht="27.75" customHeight="1" x14ac:dyDescent="0.25">
      <c r="A23" s="227">
        <v>16</v>
      </c>
      <c r="B23" s="231" t="s">
        <v>557</v>
      </c>
      <c r="C23" s="229">
        <v>0.7</v>
      </c>
      <c r="D23" s="69">
        <v>0.06</v>
      </c>
      <c r="E23" s="237"/>
      <c r="F23" s="238"/>
      <c r="G23" s="69">
        <v>0.06</v>
      </c>
      <c r="H23" s="69">
        <v>0.06</v>
      </c>
      <c r="I23" s="79"/>
      <c r="J23" s="234">
        <v>0.88</v>
      </c>
      <c r="K23" s="4"/>
    </row>
    <row r="24" spans="1:11" ht="42" customHeight="1" x14ac:dyDescent="0.25">
      <c r="A24" s="314" t="s">
        <v>130</v>
      </c>
      <c r="B24" s="449"/>
      <c r="C24" s="314"/>
      <c r="D24" s="314"/>
      <c r="E24" s="314"/>
      <c r="F24" s="314"/>
      <c r="G24" s="314"/>
      <c r="H24" s="314"/>
      <c r="I24" s="314"/>
      <c r="J24" s="314"/>
      <c r="K24" s="314"/>
    </row>
    <row r="26" spans="1:11" ht="18.75" x14ac:dyDescent="0.3">
      <c r="A26" s="450" t="s">
        <v>6</v>
      </c>
      <c r="B26" s="450"/>
      <c r="C26" s="450"/>
      <c r="D26" s="450"/>
      <c r="E26" s="450"/>
      <c r="F26" s="450"/>
      <c r="G26" s="450"/>
      <c r="H26" s="450"/>
      <c r="I26" s="450"/>
      <c r="J26" s="450"/>
      <c r="K26" s="450"/>
    </row>
    <row r="28" spans="1:11" ht="87.75" customHeight="1" x14ac:dyDescent="0.25">
      <c r="A28" s="239" t="s">
        <v>7</v>
      </c>
      <c r="B28" s="239" t="s">
        <v>8</v>
      </c>
      <c r="C28" s="240" t="s">
        <v>9</v>
      </c>
      <c r="D28" s="451" t="s">
        <v>10</v>
      </c>
      <c r="E28" s="452"/>
      <c r="F28" s="451" t="s">
        <v>11</v>
      </c>
      <c r="G28" s="452"/>
      <c r="H28" s="241"/>
      <c r="I28" s="240" t="s">
        <v>12</v>
      </c>
      <c r="J28" s="240" t="s">
        <v>13</v>
      </c>
      <c r="K28" s="240" t="s">
        <v>14</v>
      </c>
    </row>
    <row r="29" spans="1:11" s="226" customFormat="1" ht="55.5" customHeight="1" x14ac:dyDescent="0.25">
      <c r="A29" s="242">
        <v>1</v>
      </c>
      <c r="B29" s="243" t="s">
        <v>558</v>
      </c>
      <c r="C29" s="244" t="s">
        <v>559</v>
      </c>
      <c r="D29" s="453">
        <v>43588</v>
      </c>
      <c r="E29" s="454"/>
      <c r="F29" s="455">
        <v>10</v>
      </c>
      <c r="G29" s="454"/>
      <c r="H29" s="245"/>
      <c r="I29" s="244">
        <v>10</v>
      </c>
      <c r="J29" s="244">
        <v>0</v>
      </c>
      <c r="K29" s="246"/>
    </row>
    <row r="30" spans="1:11" ht="69" customHeight="1" x14ac:dyDescent="0.25">
      <c r="A30" s="242">
        <v>2</v>
      </c>
      <c r="B30" s="243" t="s">
        <v>560</v>
      </c>
      <c r="C30" s="244" t="s">
        <v>561</v>
      </c>
      <c r="D30" s="455" t="s">
        <v>562</v>
      </c>
      <c r="E30" s="454"/>
      <c r="F30" s="455">
        <v>3</v>
      </c>
      <c r="G30" s="454"/>
      <c r="H30" s="245"/>
      <c r="I30" s="244">
        <v>3</v>
      </c>
      <c r="J30" s="244">
        <v>0</v>
      </c>
      <c r="K30" s="246"/>
    </row>
    <row r="31" spans="1:11" ht="83.25" customHeight="1" x14ac:dyDescent="0.25">
      <c r="A31" s="242">
        <v>3</v>
      </c>
      <c r="B31" s="243" t="s">
        <v>563</v>
      </c>
      <c r="C31" s="244" t="s">
        <v>564</v>
      </c>
      <c r="D31" s="455" t="s">
        <v>379</v>
      </c>
      <c r="E31" s="454"/>
      <c r="F31" s="455">
        <v>9</v>
      </c>
      <c r="G31" s="454"/>
      <c r="H31" s="245"/>
      <c r="I31" s="244">
        <v>9</v>
      </c>
      <c r="J31" s="244">
        <v>0</v>
      </c>
      <c r="K31" s="247"/>
    </row>
    <row r="32" spans="1:11" ht="54" customHeight="1" x14ac:dyDescent="0.25">
      <c r="A32" s="242">
        <v>4</v>
      </c>
      <c r="B32" s="243" t="s">
        <v>565</v>
      </c>
      <c r="C32" s="248" t="s">
        <v>566</v>
      </c>
      <c r="D32" s="455" t="s">
        <v>567</v>
      </c>
      <c r="E32" s="454"/>
      <c r="F32" s="455">
        <v>9</v>
      </c>
      <c r="G32" s="454"/>
      <c r="H32" s="245"/>
      <c r="I32" s="244">
        <v>9</v>
      </c>
      <c r="J32" s="244">
        <v>0</v>
      </c>
      <c r="K32" s="247"/>
    </row>
    <row r="33" spans="1:11" ht="33" customHeight="1" x14ac:dyDescent="0.25">
      <c r="A33" s="242">
        <v>5</v>
      </c>
      <c r="B33" s="243" t="s">
        <v>568</v>
      </c>
      <c r="C33" s="244" t="s">
        <v>569</v>
      </c>
      <c r="D33" s="455" t="s">
        <v>569</v>
      </c>
      <c r="E33" s="454"/>
      <c r="F33" s="455">
        <v>6</v>
      </c>
      <c r="G33" s="454"/>
      <c r="H33" s="245"/>
      <c r="I33" s="244">
        <v>6</v>
      </c>
      <c r="J33" s="244">
        <v>0</v>
      </c>
      <c r="K33" s="247"/>
    </row>
    <row r="35" spans="1:11" ht="21" customHeight="1" x14ac:dyDescent="0.25">
      <c r="F35" s="456" t="s">
        <v>570</v>
      </c>
      <c r="G35" s="456"/>
      <c r="H35" s="456"/>
      <c r="I35" s="456"/>
      <c r="J35" s="456"/>
      <c r="K35" s="456"/>
    </row>
    <row r="36" spans="1:11" ht="21" customHeight="1" x14ac:dyDescent="0.25">
      <c r="F36" s="457" t="s">
        <v>571</v>
      </c>
      <c r="G36" s="457"/>
      <c r="H36" s="457"/>
      <c r="I36" s="457"/>
      <c r="J36" s="457"/>
      <c r="K36" s="457"/>
    </row>
  </sheetData>
  <mergeCells count="26">
    <mergeCell ref="D33:E33"/>
    <mergeCell ref="F33:G33"/>
    <mergeCell ref="F35:K35"/>
    <mergeCell ref="F36:K36"/>
    <mergeCell ref="D30:E30"/>
    <mergeCell ref="F30:G30"/>
    <mergeCell ref="D31:E31"/>
    <mergeCell ref="F31:G31"/>
    <mergeCell ref="D32:E32"/>
    <mergeCell ref="F32:G32"/>
    <mergeCell ref="A24:K24"/>
    <mergeCell ref="A26:K26"/>
    <mergeCell ref="D28:E28"/>
    <mergeCell ref="F28:G28"/>
    <mergeCell ref="D29:E29"/>
    <mergeCell ref="F29:G29"/>
    <mergeCell ref="A1:E1"/>
    <mergeCell ref="A2:E2"/>
    <mergeCell ref="A4:K4"/>
    <mergeCell ref="A5:K5"/>
    <mergeCell ref="A6:A7"/>
    <mergeCell ref="B6:B7"/>
    <mergeCell ref="C6:C7"/>
    <mergeCell ref="D6:I6"/>
    <mergeCell ref="J6:J7"/>
    <mergeCell ref="K6:K7"/>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3"/>
  <sheetViews>
    <sheetView topLeftCell="A43" workbookViewId="0">
      <selection activeCell="B43" sqref="B43"/>
    </sheetView>
  </sheetViews>
  <sheetFormatPr defaultRowHeight="15" x14ac:dyDescent="0.25"/>
  <cols>
    <col min="1" max="1" width="5.28515625" style="96" customWidth="1"/>
    <col min="2" max="2" width="28.140625" style="96" customWidth="1"/>
    <col min="3" max="3" width="13.28515625" style="96" customWidth="1"/>
    <col min="4" max="4" width="9.28515625" style="96" bestFit="1" customWidth="1"/>
    <col min="5" max="5" width="9.28515625" style="96" customWidth="1"/>
    <col min="6" max="7" width="9.28515625" style="96" bestFit="1" customWidth="1"/>
    <col min="8" max="8" width="9.28515625" style="96" customWidth="1"/>
    <col min="9" max="9" width="9" style="96" bestFit="1" customWidth="1"/>
    <col min="10" max="10" width="10.28515625" style="96" bestFit="1" customWidth="1"/>
    <col min="11" max="16384" width="9.140625" style="96"/>
  </cols>
  <sheetData>
    <row r="1" spans="1:14" ht="35.25" customHeight="1" x14ac:dyDescent="0.25">
      <c r="A1" s="360" t="s">
        <v>176</v>
      </c>
      <c r="B1" s="360"/>
      <c r="C1" s="360"/>
      <c r="D1" s="360"/>
      <c r="E1" s="360"/>
      <c r="F1" s="5"/>
      <c r="G1" s="5"/>
      <c r="H1" s="5"/>
      <c r="I1" s="5"/>
      <c r="J1" s="5"/>
      <c r="K1" s="5"/>
    </row>
    <row r="2" spans="1:14" ht="18.75" x14ac:dyDescent="0.25">
      <c r="A2" s="361" t="s">
        <v>572</v>
      </c>
      <c r="B2" s="361"/>
      <c r="C2" s="361"/>
      <c r="D2" s="361"/>
      <c r="E2" s="361"/>
      <c r="F2" s="5"/>
      <c r="G2" s="5"/>
      <c r="H2" s="5"/>
      <c r="I2" s="5"/>
      <c r="J2" s="5"/>
      <c r="K2" s="5"/>
    </row>
    <row r="3" spans="1:14" x14ac:dyDescent="0.25">
      <c r="A3" s="3"/>
      <c r="B3" s="3"/>
      <c r="C3" s="3"/>
      <c r="D3" s="5"/>
      <c r="E3" s="5"/>
      <c r="F3" s="5"/>
      <c r="G3" s="5"/>
      <c r="H3" s="5"/>
      <c r="I3" s="5"/>
      <c r="J3" s="5"/>
      <c r="K3" s="5"/>
    </row>
    <row r="4" spans="1:14" ht="20.25" x14ac:dyDescent="0.3">
      <c r="A4" s="353" t="s">
        <v>102</v>
      </c>
      <c r="B4" s="353"/>
      <c r="C4" s="353"/>
      <c r="D4" s="353"/>
      <c r="E4" s="353"/>
      <c r="F4" s="353"/>
      <c r="G4" s="353"/>
      <c r="H4" s="353"/>
      <c r="I4" s="353"/>
      <c r="J4" s="353"/>
      <c r="K4" s="353"/>
      <c r="M4" s="10">
        <v>0.3</v>
      </c>
      <c r="N4" s="11">
        <v>5</v>
      </c>
    </row>
    <row r="5" spans="1:14" ht="20.25" x14ac:dyDescent="0.3">
      <c r="A5" s="325"/>
      <c r="B5" s="325"/>
      <c r="C5" s="325"/>
      <c r="D5" s="325"/>
      <c r="E5" s="325"/>
      <c r="F5" s="325"/>
      <c r="G5" s="325"/>
      <c r="H5" s="325"/>
      <c r="I5" s="325"/>
      <c r="J5" s="325"/>
      <c r="K5" s="325"/>
      <c r="M5" s="11">
        <f>(N5*M4)/N4</f>
        <v>0.06</v>
      </c>
      <c r="N5" s="11">
        <v>1</v>
      </c>
    </row>
    <row r="6" spans="1:14" s="249" customFormat="1" ht="45.75" customHeight="1" x14ac:dyDescent="0.25">
      <c r="A6" s="319" t="s">
        <v>0</v>
      </c>
      <c r="B6" s="319" t="s">
        <v>1</v>
      </c>
      <c r="C6" s="354" t="s">
        <v>18</v>
      </c>
      <c r="D6" s="316" t="s">
        <v>2</v>
      </c>
      <c r="E6" s="317"/>
      <c r="F6" s="317"/>
      <c r="G6" s="317"/>
      <c r="H6" s="317"/>
      <c r="I6" s="318"/>
      <c r="J6" s="326" t="s">
        <v>4</v>
      </c>
      <c r="K6" s="323" t="s">
        <v>5</v>
      </c>
    </row>
    <row r="7" spans="1:14" s="249" customFormat="1" ht="51.75" customHeight="1" x14ac:dyDescent="0.25">
      <c r="A7" s="320"/>
      <c r="B7" s="320"/>
      <c r="C7" s="355"/>
      <c r="D7" s="7" t="s">
        <v>153</v>
      </c>
      <c r="E7" s="7" t="s">
        <v>573</v>
      </c>
      <c r="F7" s="7" t="s">
        <v>20</v>
      </c>
      <c r="G7" s="7" t="s">
        <v>574</v>
      </c>
      <c r="H7" s="7" t="s">
        <v>575</v>
      </c>
      <c r="I7" s="15" t="s">
        <v>3</v>
      </c>
      <c r="J7" s="327"/>
      <c r="K7" s="324"/>
    </row>
    <row r="8" spans="1:14" s="249" customFormat="1" ht="16.5" x14ac:dyDescent="0.25">
      <c r="A8" s="250">
        <v>1</v>
      </c>
      <c r="B8" s="251" t="s">
        <v>576</v>
      </c>
      <c r="C8" s="9">
        <v>0.7</v>
      </c>
      <c r="D8" s="172"/>
      <c r="E8" s="252">
        <v>0.06</v>
      </c>
      <c r="F8" s="252">
        <v>0.06</v>
      </c>
      <c r="G8" s="253"/>
      <c r="H8" s="252">
        <v>0.06</v>
      </c>
      <c r="I8" s="254">
        <f>SUM(D8:H8)</f>
        <v>0.18</v>
      </c>
      <c r="J8" s="71">
        <f>C8+I8</f>
        <v>0.87999999999999989</v>
      </c>
      <c r="K8" s="39">
        <f>IF(J8&gt;=90%,50,IF(J8&gt;=80%,45,IF(J8&gt;=70%,40,IF(J8&gt;=60%,30,IF(J8&gt;=50%,25,0)))))</f>
        <v>45</v>
      </c>
    </row>
    <row r="9" spans="1:14" s="249" customFormat="1" ht="16.5" x14ac:dyDescent="0.25">
      <c r="A9" s="250">
        <v>2</v>
      </c>
      <c r="B9" s="251" t="s">
        <v>577</v>
      </c>
      <c r="C9" s="9">
        <v>0.7</v>
      </c>
      <c r="D9" s="172"/>
      <c r="E9" s="252">
        <v>0.06</v>
      </c>
      <c r="F9" s="252">
        <v>0.06</v>
      </c>
      <c r="G9" s="253"/>
      <c r="H9" s="252">
        <v>0.06</v>
      </c>
      <c r="I9" s="254">
        <f t="shared" ref="I9:I33" si="0">SUM(D9:H9)</f>
        <v>0.18</v>
      </c>
      <c r="J9" s="71">
        <f t="shared" ref="J9:J33" si="1">C9+I9</f>
        <v>0.87999999999999989</v>
      </c>
      <c r="K9" s="39">
        <f t="shared" ref="K9:K33" si="2">IF(J9&gt;=90%,50,IF(J9&gt;=80%,45,IF(J9&gt;=70%,40,IF(J9&gt;=60%,30,IF(J9&gt;=50%,25,0)))))</f>
        <v>45</v>
      </c>
    </row>
    <row r="10" spans="1:14" s="249" customFormat="1" ht="16.5" x14ac:dyDescent="0.25">
      <c r="A10" s="250">
        <v>3</v>
      </c>
      <c r="B10" s="251" t="s">
        <v>578</v>
      </c>
      <c r="C10" s="9">
        <v>0.7</v>
      </c>
      <c r="D10" s="252">
        <v>0.06</v>
      </c>
      <c r="E10" s="252">
        <v>0.06</v>
      </c>
      <c r="F10" s="252">
        <v>0.06</v>
      </c>
      <c r="G10" s="253"/>
      <c r="H10" s="252">
        <v>0.06</v>
      </c>
      <c r="I10" s="254">
        <f t="shared" si="0"/>
        <v>0.24</v>
      </c>
      <c r="J10" s="71">
        <f t="shared" si="1"/>
        <v>0.94</v>
      </c>
      <c r="K10" s="39">
        <f t="shared" si="2"/>
        <v>50</v>
      </c>
    </row>
    <row r="11" spans="1:14" s="249" customFormat="1" ht="16.5" x14ac:dyDescent="0.25">
      <c r="A11" s="250">
        <v>4</v>
      </c>
      <c r="B11" s="251" t="s">
        <v>579</v>
      </c>
      <c r="C11" s="9">
        <v>0.7</v>
      </c>
      <c r="D11" s="172"/>
      <c r="E11" s="252">
        <v>0.06</v>
      </c>
      <c r="F11" s="252">
        <v>0.06</v>
      </c>
      <c r="G11" s="253"/>
      <c r="H11" s="252">
        <v>0.06</v>
      </c>
      <c r="I11" s="254">
        <f t="shared" si="0"/>
        <v>0.18</v>
      </c>
      <c r="J11" s="71">
        <f t="shared" si="1"/>
        <v>0.87999999999999989</v>
      </c>
      <c r="K11" s="39">
        <f t="shared" si="2"/>
        <v>45</v>
      </c>
    </row>
    <row r="12" spans="1:14" s="249" customFormat="1" ht="16.5" x14ac:dyDescent="0.25">
      <c r="A12" s="250">
        <v>5</v>
      </c>
      <c r="B12" s="251" t="s">
        <v>580</v>
      </c>
      <c r="C12" s="9">
        <v>0.7</v>
      </c>
      <c r="D12" s="252">
        <v>0.06</v>
      </c>
      <c r="E12" s="252">
        <v>0.06</v>
      </c>
      <c r="F12" s="252">
        <v>0.06</v>
      </c>
      <c r="G12" s="252">
        <v>0.06</v>
      </c>
      <c r="H12" s="252">
        <v>0.06</v>
      </c>
      <c r="I12" s="254">
        <f t="shared" si="0"/>
        <v>0.3</v>
      </c>
      <c r="J12" s="71">
        <f t="shared" si="1"/>
        <v>1</v>
      </c>
      <c r="K12" s="39">
        <f t="shared" si="2"/>
        <v>50</v>
      </c>
    </row>
    <row r="13" spans="1:14" s="249" customFormat="1" ht="16.5" x14ac:dyDescent="0.25">
      <c r="A13" s="250">
        <v>6</v>
      </c>
      <c r="B13" s="251" t="s">
        <v>581</v>
      </c>
      <c r="C13" s="9">
        <v>0.7</v>
      </c>
      <c r="D13" s="172"/>
      <c r="E13" s="252">
        <v>0.06</v>
      </c>
      <c r="F13" s="252">
        <v>0.06</v>
      </c>
      <c r="G13" s="253"/>
      <c r="H13" s="252">
        <v>0.06</v>
      </c>
      <c r="I13" s="254">
        <f t="shared" si="0"/>
        <v>0.18</v>
      </c>
      <c r="J13" s="71">
        <f t="shared" si="1"/>
        <v>0.87999999999999989</v>
      </c>
      <c r="K13" s="39">
        <f t="shared" si="2"/>
        <v>45</v>
      </c>
    </row>
    <row r="14" spans="1:14" s="249" customFormat="1" ht="16.5" x14ac:dyDescent="0.25">
      <c r="A14" s="250">
        <v>7</v>
      </c>
      <c r="B14" s="251" t="s">
        <v>582</v>
      </c>
      <c r="C14" s="9">
        <v>0.7</v>
      </c>
      <c r="D14" s="252">
        <v>0.06</v>
      </c>
      <c r="E14" s="252">
        <v>0.06</v>
      </c>
      <c r="F14" s="252">
        <v>0.06</v>
      </c>
      <c r="G14" s="253"/>
      <c r="H14" s="252"/>
      <c r="I14" s="254">
        <f t="shared" si="0"/>
        <v>0.18</v>
      </c>
      <c r="J14" s="71">
        <f t="shared" si="1"/>
        <v>0.87999999999999989</v>
      </c>
      <c r="K14" s="39">
        <f t="shared" si="2"/>
        <v>45</v>
      </c>
    </row>
    <row r="15" spans="1:14" s="249" customFormat="1" ht="16.5" x14ac:dyDescent="0.25">
      <c r="A15" s="250">
        <v>8</v>
      </c>
      <c r="B15" s="251" t="s">
        <v>583</v>
      </c>
      <c r="C15" s="9">
        <v>0.7</v>
      </c>
      <c r="D15" s="172"/>
      <c r="E15" s="252">
        <v>0.06</v>
      </c>
      <c r="F15" s="252">
        <v>0.06</v>
      </c>
      <c r="G15" s="252">
        <v>0.06</v>
      </c>
      <c r="H15" s="252">
        <v>0.06</v>
      </c>
      <c r="I15" s="254">
        <f t="shared" si="0"/>
        <v>0.24</v>
      </c>
      <c r="J15" s="71">
        <f t="shared" si="1"/>
        <v>0.94</v>
      </c>
      <c r="K15" s="39">
        <f t="shared" si="2"/>
        <v>50</v>
      </c>
    </row>
    <row r="16" spans="1:14" s="249" customFormat="1" ht="16.5" x14ac:dyDescent="0.25">
      <c r="A16" s="250">
        <v>9</v>
      </c>
      <c r="B16" s="251" t="s">
        <v>584</v>
      </c>
      <c r="C16" s="9">
        <v>0.7</v>
      </c>
      <c r="D16" s="172"/>
      <c r="E16" s="252">
        <v>0.06</v>
      </c>
      <c r="F16" s="252">
        <v>0.06</v>
      </c>
      <c r="G16" s="253"/>
      <c r="H16" s="252">
        <v>0.06</v>
      </c>
      <c r="I16" s="254">
        <f t="shared" si="0"/>
        <v>0.18</v>
      </c>
      <c r="J16" s="71">
        <f t="shared" si="1"/>
        <v>0.87999999999999989</v>
      </c>
      <c r="K16" s="39">
        <f t="shared" si="2"/>
        <v>45</v>
      </c>
    </row>
    <row r="17" spans="1:11" s="249" customFormat="1" ht="16.5" x14ac:dyDescent="0.25">
      <c r="A17" s="250">
        <v>10</v>
      </c>
      <c r="B17" s="251" t="s">
        <v>585</v>
      </c>
      <c r="C17" s="9">
        <v>0.7</v>
      </c>
      <c r="D17" s="172"/>
      <c r="E17" s="252">
        <v>0.06</v>
      </c>
      <c r="F17" s="252">
        <v>0.06</v>
      </c>
      <c r="G17" s="252">
        <v>0.06</v>
      </c>
      <c r="H17" s="252">
        <v>0.06</v>
      </c>
      <c r="I17" s="254">
        <f t="shared" si="0"/>
        <v>0.24</v>
      </c>
      <c r="J17" s="71">
        <f t="shared" si="1"/>
        <v>0.94</v>
      </c>
      <c r="K17" s="39">
        <f t="shared" si="2"/>
        <v>50</v>
      </c>
    </row>
    <row r="18" spans="1:11" s="249" customFormat="1" ht="16.5" x14ac:dyDescent="0.25">
      <c r="A18" s="250">
        <v>11</v>
      </c>
      <c r="B18" s="251" t="s">
        <v>586</v>
      </c>
      <c r="C18" s="9">
        <v>0.7</v>
      </c>
      <c r="D18" s="252">
        <v>0.06</v>
      </c>
      <c r="E18" s="252">
        <v>0.06</v>
      </c>
      <c r="F18" s="252">
        <v>0.06</v>
      </c>
      <c r="G18" s="252">
        <v>0.06</v>
      </c>
      <c r="H18" s="252">
        <v>0.06</v>
      </c>
      <c r="I18" s="254">
        <f t="shared" si="0"/>
        <v>0.3</v>
      </c>
      <c r="J18" s="71">
        <f t="shared" si="1"/>
        <v>1</v>
      </c>
      <c r="K18" s="39">
        <f t="shared" si="2"/>
        <v>50</v>
      </c>
    </row>
    <row r="19" spans="1:11" s="249" customFormat="1" ht="16.5" x14ac:dyDescent="0.25">
      <c r="A19" s="250">
        <v>12</v>
      </c>
      <c r="B19" s="251" t="s">
        <v>587</v>
      </c>
      <c r="C19" s="9">
        <v>0.7</v>
      </c>
      <c r="D19" s="252">
        <v>0.06</v>
      </c>
      <c r="E19" s="252">
        <v>0.06</v>
      </c>
      <c r="F19" s="252">
        <v>0.06</v>
      </c>
      <c r="G19" s="252">
        <v>0.06</v>
      </c>
      <c r="H19" s="252">
        <v>0.06</v>
      </c>
      <c r="I19" s="254">
        <f t="shared" si="0"/>
        <v>0.3</v>
      </c>
      <c r="J19" s="71">
        <f t="shared" si="1"/>
        <v>1</v>
      </c>
      <c r="K19" s="39">
        <f t="shared" si="2"/>
        <v>50</v>
      </c>
    </row>
    <row r="20" spans="1:11" s="249" customFormat="1" ht="16.5" x14ac:dyDescent="0.25">
      <c r="A20" s="250">
        <v>13</v>
      </c>
      <c r="B20" s="251" t="s">
        <v>588</v>
      </c>
      <c r="C20" s="9">
        <v>0.7</v>
      </c>
      <c r="D20" s="252">
        <v>0.06</v>
      </c>
      <c r="E20" s="252">
        <v>0.06</v>
      </c>
      <c r="F20" s="252">
        <v>0.06</v>
      </c>
      <c r="G20" s="253"/>
      <c r="H20" s="252">
        <v>0.06</v>
      </c>
      <c r="I20" s="254">
        <f t="shared" si="0"/>
        <v>0.24</v>
      </c>
      <c r="J20" s="71">
        <f t="shared" si="1"/>
        <v>0.94</v>
      </c>
      <c r="K20" s="39">
        <f t="shared" si="2"/>
        <v>50</v>
      </c>
    </row>
    <row r="21" spans="1:11" s="249" customFormat="1" ht="16.5" x14ac:dyDescent="0.25">
      <c r="A21" s="250">
        <v>14</v>
      </c>
      <c r="B21" s="251" t="s">
        <v>589</v>
      </c>
      <c r="C21" s="9">
        <v>0.7</v>
      </c>
      <c r="D21" s="252">
        <v>0.06</v>
      </c>
      <c r="E21" s="252">
        <v>0.06</v>
      </c>
      <c r="F21" s="252">
        <v>0.06</v>
      </c>
      <c r="G21" s="253"/>
      <c r="H21" s="252"/>
      <c r="I21" s="254">
        <f t="shared" si="0"/>
        <v>0.18</v>
      </c>
      <c r="J21" s="71">
        <f t="shared" si="1"/>
        <v>0.87999999999999989</v>
      </c>
      <c r="K21" s="39">
        <f t="shared" si="2"/>
        <v>45</v>
      </c>
    </row>
    <row r="22" spans="1:11" s="249" customFormat="1" ht="16.5" x14ac:dyDescent="0.25">
      <c r="A22" s="250">
        <v>15</v>
      </c>
      <c r="B22" s="251" t="s">
        <v>590</v>
      </c>
      <c r="C22" s="9">
        <v>0.7</v>
      </c>
      <c r="D22" s="252">
        <v>0.06</v>
      </c>
      <c r="E22" s="252">
        <v>0.06</v>
      </c>
      <c r="F22" s="252">
        <v>0.06</v>
      </c>
      <c r="G22" s="253"/>
      <c r="H22" s="252"/>
      <c r="I22" s="254">
        <f t="shared" si="0"/>
        <v>0.18</v>
      </c>
      <c r="J22" s="71">
        <f t="shared" si="1"/>
        <v>0.87999999999999989</v>
      </c>
      <c r="K22" s="39">
        <f t="shared" si="2"/>
        <v>45</v>
      </c>
    </row>
    <row r="23" spans="1:11" s="249" customFormat="1" ht="16.5" x14ac:dyDescent="0.25">
      <c r="A23" s="250">
        <v>16</v>
      </c>
      <c r="B23" s="251" t="s">
        <v>591</v>
      </c>
      <c r="C23" s="9">
        <v>0.7</v>
      </c>
      <c r="D23" s="172"/>
      <c r="E23" s="252">
        <v>0.06</v>
      </c>
      <c r="F23" s="252">
        <v>0.06</v>
      </c>
      <c r="G23" s="253"/>
      <c r="H23" s="252">
        <v>0.06</v>
      </c>
      <c r="I23" s="254">
        <f t="shared" si="0"/>
        <v>0.18</v>
      </c>
      <c r="J23" s="71">
        <f t="shared" si="1"/>
        <v>0.87999999999999989</v>
      </c>
      <c r="K23" s="39">
        <f t="shared" si="2"/>
        <v>45</v>
      </c>
    </row>
    <row r="24" spans="1:11" s="249" customFormat="1" ht="16.5" x14ac:dyDescent="0.25">
      <c r="A24" s="250">
        <v>17</v>
      </c>
      <c r="B24" s="251" t="s">
        <v>592</v>
      </c>
      <c r="C24" s="9">
        <v>0.7</v>
      </c>
      <c r="D24" s="172"/>
      <c r="E24" s="252">
        <v>0.06</v>
      </c>
      <c r="F24" s="252">
        <v>0.06</v>
      </c>
      <c r="G24" s="253"/>
      <c r="H24" s="252">
        <v>0.06</v>
      </c>
      <c r="I24" s="254">
        <f t="shared" si="0"/>
        <v>0.18</v>
      </c>
      <c r="J24" s="71">
        <f t="shared" si="1"/>
        <v>0.87999999999999989</v>
      </c>
      <c r="K24" s="39">
        <f t="shared" si="2"/>
        <v>45</v>
      </c>
    </row>
    <row r="25" spans="1:11" s="249" customFormat="1" ht="16.5" x14ac:dyDescent="0.25">
      <c r="A25" s="250">
        <v>18</v>
      </c>
      <c r="B25" s="251" t="s">
        <v>593</v>
      </c>
      <c r="C25" s="9">
        <v>0.7</v>
      </c>
      <c r="D25" s="252">
        <v>0.06</v>
      </c>
      <c r="E25" s="252">
        <v>0.06</v>
      </c>
      <c r="F25" s="252">
        <v>0.06</v>
      </c>
      <c r="G25" s="253"/>
      <c r="H25" s="252"/>
      <c r="I25" s="254">
        <f t="shared" si="0"/>
        <v>0.18</v>
      </c>
      <c r="J25" s="71">
        <f t="shared" si="1"/>
        <v>0.87999999999999989</v>
      </c>
      <c r="K25" s="39">
        <f t="shared" si="2"/>
        <v>45</v>
      </c>
    </row>
    <row r="26" spans="1:11" s="249" customFormat="1" ht="16.5" x14ac:dyDescent="0.25">
      <c r="A26" s="250">
        <v>19</v>
      </c>
      <c r="B26" s="251" t="s">
        <v>472</v>
      </c>
      <c r="C26" s="9">
        <v>0.7</v>
      </c>
      <c r="D26" s="172"/>
      <c r="E26" s="252">
        <v>0.06</v>
      </c>
      <c r="F26" s="252">
        <v>0.06</v>
      </c>
      <c r="G26" s="253"/>
      <c r="H26" s="252">
        <v>0.06</v>
      </c>
      <c r="I26" s="254">
        <f t="shared" si="0"/>
        <v>0.18</v>
      </c>
      <c r="J26" s="71">
        <f t="shared" si="1"/>
        <v>0.87999999999999989</v>
      </c>
      <c r="K26" s="39">
        <f t="shared" si="2"/>
        <v>45</v>
      </c>
    </row>
    <row r="27" spans="1:11" s="249" customFormat="1" ht="16.5" x14ac:dyDescent="0.25">
      <c r="A27" s="250">
        <v>20</v>
      </c>
      <c r="B27" s="251" t="s">
        <v>594</v>
      </c>
      <c r="C27" s="9">
        <v>0.7</v>
      </c>
      <c r="D27" s="172"/>
      <c r="E27" s="252">
        <v>0.06</v>
      </c>
      <c r="F27" s="252">
        <v>0.06</v>
      </c>
      <c r="G27" s="253"/>
      <c r="H27" s="252">
        <v>0.06</v>
      </c>
      <c r="I27" s="254">
        <f t="shared" si="0"/>
        <v>0.18</v>
      </c>
      <c r="J27" s="71">
        <f t="shared" si="1"/>
        <v>0.87999999999999989</v>
      </c>
      <c r="K27" s="39">
        <f t="shared" si="2"/>
        <v>45</v>
      </c>
    </row>
    <row r="28" spans="1:11" s="249" customFormat="1" ht="16.5" x14ac:dyDescent="0.25">
      <c r="A28" s="250">
        <v>21</v>
      </c>
      <c r="B28" s="251" t="s">
        <v>595</v>
      </c>
      <c r="C28" s="9">
        <v>0.7</v>
      </c>
      <c r="D28" s="172"/>
      <c r="E28" s="252">
        <v>0.06</v>
      </c>
      <c r="F28" s="252">
        <v>0.06</v>
      </c>
      <c r="G28" s="253"/>
      <c r="H28" s="255">
        <v>0.06</v>
      </c>
      <c r="I28" s="254">
        <f t="shared" si="0"/>
        <v>0.18</v>
      </c>
      <c r="J28" s="71">
        <f t="shared" si="1"/>
        <v>0.87999999999999989</v>
      </c>
      <c r="K28" s="39">
        <f t="shared" si="2"/>
        <v>45</v>
      </c>
    </row>
    <row r="29" spans="1:11" s="249" customFormat="1" ht="16.5" x14ac:dyDescent="0.25">
      <c r="A29" s="250">
        <v>22</v>
      </c>
      <c r="B29" s="251" t="s">
        <v>596</v>
      </c>
      <c r="C29" s="9">
        <v>0.7</v>
      </c>
      <c r="D29" s="252">
        <v>0.06</v>
      </c>
      <c r="E29" s="252">
        <v>0.06</v>
      </c>
      <c r="F29" s="252">
        <v>0.06</v>
      </c>
      <c r="G29" s="253"/>
      <c r="H29" s="252"/>
      <c r="I29" s="254">
        <f t="shared" si="0"/>
        <v>0.18</v>
      </c>
      <c r="J29" s="71">
        <f t="shared" si="1"/>
        <v>0.87999999999999989</v>
      </c>
      <c r="K29" s="39">
        <f t="shared" si="2"/>
        <v>45</v>
      </c>
    </row>
    <row r="30" spans="1:11" s="249" customFormat="1" ht="16.5" x14ac:dyDescent="0.25">
      <c r="A30" s="250">
        <v>23</v>
      </c>
      <c r="B30" s="251" t="s">
        <v>597</v>
      </c>
      <c r="C30" s="9">
        <v>0.7</v>
      </c>
      <c r="D30" s="252">
        <v>0.06</v>
      </c>
      <c r="E30" s="252">
        <v>0.06</v>
      </c>
      <c r="F30" s="252">
        <v>0.06</v>
      </c>
      <c r="G30" s="123">
        <v>0.06</v>
      </c>
      <c r="H30" s="252">
        <v>0.06</v>
      </c>
      <c r="I30" s="254">
        <f t="shared" si="0"/>
        <v>0.3</v>
      </c>
      <c r="J30" s="71">
        <f t="shared" si="1"/>
        <v>1</v>
      </c>
      <c r="K30" s="39">
        <f t="shared" si="2"/>
        <v>50</v>
      </c>
    </row>
    <row r="31" spans="1:11" s="249" customFormat="1" ht="16.5" x14ac:dyDescent="0.25">
      <c r="A31" s="250">
        <v>24</v>
      </c>
      <c r="B31" s="251" t="s">
        <v>598</v>
      </c>
      <c r="C31" s="9">
        <v>0.7</v>
      </c>
      <c r="D31" s="252">
        <v>0.06</v>
      </c>
      <c r="E31" s="252">
        <v>0.06</v>
      </c>
      <c r="F31" s="252">
        <v>0.06</v>
      </c>
      <c r="G31" s="253"/>
      <c r="H31" s="252"/>
      <c r="I31" s="254">
        <f t="shared" si="0"/>
        <v>0.18</v>
      </c>
      <c r="J31" s="71">
        <f t="shared" si="1"/>
        <v>0.87999999999999989</v>
      </c>
      <c r="K31" s="39">
        <f t="shared" si="2"/>
        <v>45</v>
      </c>
    </row>
    <row r="32" spans="1:11" s="249" customFormat="1" ht="16.5" x14ac:dyDescent="0.25">
      <c r="A32" s="250">
        <v>25</v>
      </c>
      <c r="B32" s="251" t="s">
        <v>599</v>
      </c>
      <c r="C32" s="9">
        <v>0.7</v>
      </c>
      <c r="D32" s="172"/>
      <c r="E32" s="252">
        <v>0.06</v>
      </c>
      <c r="F32" s="252">
        <v>0.06</v>
      </c>
      <c r="G32" s="252">
        <v>0.06</v>
      </c>
      <c r="H32" s="252">
        <v>0.06</v>
      </c>
      <c r="I32" s="254">
        <f t="shared" si="0"/>
        <v>0.24</v>
      </c>
      <c r="J32" s="71">
        <f t="shared" si="1"/>
        <v>0.94</v>
      </c>
      <c r="K32" s="39">
        <f t="shared" si="2"/>
        <v>50</v>
      </c>
    </row>
    <row r="33" spans="1:11" s="249" customFormat="1" ht="16.5" x14ac:dyDescent="0.25">
      <c r="A33" s="250">
        <v>26</v>
      </c>
      <c r="B33" s="251" t="s">
        <v>600</v>
      </c>
      <c r="C33" s="9">
        <v>0.7</v>
      </c>
      <c r="D33" s="172"/>
      <c r="E33" s="252">
        <v>0.06</v>
      </c>
      <c r="F33" s="252">
        <v>0.06</v>
      </c>
      <c r="G33" s="123">
        <v>0.06</v>
      </c>
      <c r="H33" s="255">
        <v>0.06</v>
      </c>
      <c r="I33" s="254">
        <f t="shared" si="0"/>
        <v>0.24</v>
      </c>
      <c r="J33" s="71">
        <f t="shared" si="1"/>
        <v>0.94</v>
      </c>
      <c r="K33" s="39">
        <f t="shared" si="2"/>
        <v>50</v>
      </c>
    </row>
    <row r="34" spans="1:11" ht="16.5" x14ac:dyDescent="0.25">
      <c r="A34" s="314" t="s">
        <v>21</v>
      </c>
      <c r="B34" s="314"/>
      <c r="C34" s="314"/>
      <c r="D34" s="314"/>
      <c r="E34" s="314"/>
      <c r="F34" s="314"/>
      <c r="G34" s="314"/>
      <c r="H34" s="314"/>
      <c r="I34" s="314"/>
      <c r="J34" s="314"/>
      <c r="K34" s="314"/>
    </row>
    <row r="36" spans="1:11" ht="18.75" x14ac:dyDescent="0.3">
      <c r="A36" s="312" t="s">
        <v>6</v>
      </c>
      <c r="B36" s="312"/>
      <c r="C36" s="312"/>
      <c r="D36" s="312"/>
      <c r="E36" s="312"/>
      <c r="F36" s="312"/>
      <c r="G36" s="312"/>
      <c r="H36" s="312"/>
      <c r="I36" s="312"/>
      <c r="J36" s="312"/>
      <c r="K36" s="312"/>
    </row>
    <row r="38" spans="1:11" ht="85.5" x14ac:dyDescent="0.25">
      <c r="A38" s="37" t="s">
        <v>7</v>
      </c>
      <c r="B38" s="37" t="s">
        <v>8</v>
      </c>
      <c r="C38" s="13" t="s">
        <v>9</v>
      </c>
      <c r="D38" s="335" t="s">
        <v>10</v>
      </c>
      <c r="E38" s="337"/>
      <c r="F38" s="335" t="s">
        <v>11</v>
      </c>
      <c r="G38" s="336"/>
      <c r="H38" s="337"/>
      <c r="I38" s="13" t="s">
        <v>12</v>
      </c>
      <c r="J38" s="13" t="s">
        <v>13</v>
      </c>
      <c r="K38" s="13" t="s">
        <v>14</v>
      </c>
    </row>
    <row r="39" spans="1:11" ht="66" x14ac:dyDescent="0.25">
      <c r="A39" s="6">
        <v>1</v>
      </c>
      <c r="B39" s="61" t="s">
        <v>601</v>
      </c>
      <c r="C39" s="22" t="s">
        <v>602</v>
      </c>
      <c r="D39" s="458" t="s">
        <v>603</v>
      </c>
      <c r="E39" s="345"/>
      <c r="F39" s="459">
        <v>12</v>
      </c>
      <c r="G39" s="460"/>
      <c r="H39" s="461"/>
      <c r="I39" s="256">
        <v>12</v>
      </c>
      <c r="J39" s="62"/>
      <c r="K39" s="45" t="s">
        <v>15</v>
      </c>
    </row>
    <row r="40" spans="1:11" ht="181.5" x14ac:dyDescent="0.25">
      <c r="A40" s="6">
        <v>2</v>
      </c>
      <c r="B40" s="61" t="s">
        <v>604</v>
      </c>
      <c r="C40" s="62"/>
      <c r="D40" s="370"/>
      <c r="E40" s="371"/>
      <c r="F40" s="459">
        <v>26</v>
      </c>
      <c r="G40" s="460"/>
      <c r="H40" s="461"/>
      <c r="I40" s="256">
        <v>26</v>
      </c>
      <c r="J40" s="62"/>
      <c r="K40" s="45" t="s">
        <v>15</v>
      </c>
    </row>
    <row r="41" spans="1:11" ht="115.5" x14ac:dyDescent="0.25">
      <c r="A41" s="6">
        <v>3</v>
      </c>
      <c r="B41" s="61" t="s">
        <v>605</v>
      </c>
      <c r="C41" s="45" t="s">
        <v>606</v>
      </c>
      <c r="D41" s="370"/>
      <c r="E41" s="371"/>
      <c r="F41" s="459">
        <v>26</v>
      </c>
      <c r="G41" s="460"/>
      <c r="H41" s="461"/>
      <c r="I41" s="256">
        <v>26</v>
      </c>
      <c r="J41" s="62"/>
      <c r="K41" s="45" t="s">
        <v>15</v>
      </c>
    </row>
    <row r="42" spans="1:11" ht="181.5" x14ac:dyDescent="0.25">
      <c r="A42" s="6">
        <v>4</v>
      </c>
      <c r="B42" s="61" t="s">
        <v>607</v>
      </c>
      <c r="C42" s="22" t="s">
        <v>602</v>
      </c>
      <c r="D42" s="344">
        <v>43555</v>
      </c>
      <c r="E42" s="345"/>
      <c r="F42" s="459">
        <v>8</v>
      </c>
      <c r="G42" s="460"/>
      <c r="H42" s="461"/>
      <c r="I42" s="256">
        <v>8</v>
      </c>
      <c r="J42" s="62"/>
      <c r="K42" s="45" t="s">
        <v>15</v>
      </c>
    </row>
    <row r="43" spans="1:11" ht="264" x14ac:dyDescent="0.25">
      <c r="A43" s="6">
        <v>5</v>
      </c>
      <c r="B43" s="61" t="s">
        <v>608</v>
      </c>
      <c r="C43" s="22" t="s">
        <v>602</v>
      </c>
      <c r="D43" s="458" t="s">
        <v>609</v>
      </c>
      <c r="E43" s="462"/>
      <c r="F43" s="459">
        <v>20</v>
      </c>
      <c r="G43" s="460"/>
      <c r="H43" s="461"/>
      <c r="I43" s="256">
        <v>20</v>
      </c>
      <c r="J43" s="62"/>
      <c r="K43" s="45" t="s">
        <v>15</v>
      </c>
    </row>
    <row r="45" spans="1:11" ht="15.75" x14ac:dyDescent="0.25">
      <c r="F45" s="328" t="s">
        <v>610</v>
      </c>
      <c r="G45" s="328"/>
      <c r="H45" s="328"/>
      <c r="I45" s="328"/>
      <c r="J45" s="328"/>
      <c r="K45" s="328"/>
    </row>
    <row r="46" spans="1:11" ht="15.75" x14ac:dyDescent="0.25">
      <c r="F46" s="329" t="s">
        <v>17</v>
      </c>
      <c r="G46" s="329"/>
      <c r="H46" s="329"/>
      <c r="I46" s="329"/>
      <c r="J46" s="329"/>
      <c r="K46" s="329"/>
    </row>
    <row r="53" spans="8:9" x14ac:dyDescent="0.25">
      <c r="H53" s="381" t="s">
        <v>586</v>
      </c>
      <c r="I53" s="381"/>
    </row>
  </sheetData>
  <mergeCells count="27">
    <mergeCell ref="D43:E43"/>
    <mergeCell ref="F43:H43"/>
    <mergeCell ref="F45:K45"/>
    <mergeCell ref="F46:K46"/>
    <mergeCell ref="H53:I53"/>
    <mergeCell ref="D40:E40"/>
    <mergeCell ref="F40:H40"/>
    <mergeCell ref="D41:E41"/>
    <mergeCell ref="F41:H41"/>
    <mergeCell ref="D42:E42"/>
    <mergeCell ref="F42:H42"/>
    <mergeCell ref="A34:K34"/>
    <mergeCell ref="A36:K36"/>
    <mergeCell ref="D38:E38"/>
    <mergeCell ref="F38:H38"/>
    <mergeCell ref="D39:E39"/>
    <mergeCell ref="F39:H39"/>
    <mergeCell ref="A1:E1"/>
    <mergeCell ref="A2:E2"/>
    <mergeCell ref="A4:K4"/>
    <mergeCell ref="A5:K5"/>
    <mergeCell ref="A6:A7"/>
    <mergeCell ref="B6:B7"/>
    <mergeCell ref="C6:C7"/>
    <mergeCell ref="D6:I6"/>
    <mergeCell ref="J6:J7"/>
    <mergeCell ref="K6:K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opLeftCell="A26" workbookViewId="0">
      <selection activeCell="B33" sqref="B33"/>
    </sheetView>
  </sheetViews>
  <sheetFormatPr defaultRowHeight="15" x14ac:dyDescent="0.25"/>
  <cols>
    <col min="1" max="1" width="5.28515625" customWidth="1"/>
    <col min="2" max="2" width="26.5703125" customWidth="1"/>
    <col min="3" max="3" width="13.28515625" customWidth="1"/>
    <col min="4" max="4" width="10" customWidth="1"/>
    <col min="5" max="6" width="9.5703125" customWidth="1"/>
    <col min="7" max="8" width="9.5703125" style="81" customWidth="1"/>
    <col min="9" max="9" width="9.5703125" customWidth="1"/>
    <col min="10" max="10" width="10" customWidth="1"/>
    <col min="11" max="11" width="10.28515625" bestFit="1" customWidth="1"/>
    <col min="12" max="12" width="12" customWidth="1"/>
    <col min="13" max="13" width="9.140625" style="292"/>
  </cols>
  <sheetData>
    <row r="1" spans="1:15" ht="35.25" customHeight="1" x14ac:dyDescent="0.25">
      <c r="A1" s="360" t="s">
        <v>176</v>
      </c>
      <c r="B1" s="360"/>
      <c r="C1" s="360"/>
      <c r="D1" s="360"/>
      <c r="E1" s="360"/>
      <c r="F1" s="5"/>
      <c r="G1" s="291"/>
      <c r="H1" s="291"/>
      <c r="I1" s="5"/>
      <c r="J1" s="5"/>
      <c r="K1" s="5"/>
      <c r="L1" s="5"/>
    </row>
    <row r="2" spans="1:15" ht="18.75" x14ac:dyDescent="0.25">
      <c r="A2" s="361" t="s">
        <v>747</v>
      </c>
      <c r="B2" s="361"/>
      <c r="C2" s="361"/>
      <c r="D2" s="361"/>
      <c r="E2" s="361"/>
      <c r="F2" s="5"/>
      <c r="G2" s="291"/>
      <c r="H2" s="291"/>
      <c r="I2" s="5"/>
      <c r="J2" s="5"/>
      <c r="K2" s="5"/>
      <c r="L2" s="5"/>
    </row>
    <row r="3" spans="1:15" x14ac:dyDescent="0.25">
      <c r="A3" s="3"/>
      <c r="B3" s="3"/>
      <c r="C3" s="3"/>
      <c r="D3" s="5"/>
      <c r="E3" s="5"/>
      <c r="F3" s="5"/>
      <c r="G3" s="291"/>
      <c r="H3" s="291"/>
      <c r="I3" s="5"/>
      <c r="J3" s="5"/>
      <c r="K3" s="5"/>
      <c r="L3" s="5"/>
      <c r="N3" s="107"/>
      <c r="O3" s="107"/>
    </row>
    <row r="4" spans="1:15" ht="20.25" x14ac:dyDescent="0.3">
      <c r="A4" s="353" t="s">
        <v>748</v>
      </c>
      <c r="B4" s="353"/>
      <c r="C4" s="353"/>
      <c r="D4" s="353"/>
      <c r="E4" s="353"/>
      <c r="F4" s="353"/>
      <c r="G4" s="353"/>
      <c r="H4" s="353"/>
      <c r="I4" s="353"/>
      <c r="J4" s="353"/>
      <c r="K4" s="353"/>
      <c r="L4" s="353"/>
      <c r="N4" s="54"/>
      <c r="O4" s="55"/>
    </row>
    <row r="5" spans="1:15" ht="20.25" x14ac:dyDescent="0.3">
      <c r="A5" s="325"/>
      <c r="B5" s="325"/>
      <c r="C5" s="325"/>
      <c r="D5" s="325"/>
      <c r="E5" s="325"/>
      <c r="F5" s="325"/>
      <c r="G5" s="325"/>
      <c r="H5" s="325"/>
      <c r="I5" s="325"/>
      <c r="J5" s="325"/>
      <c r="K5" s="325"/>
      <c r="L5" s="325"/>
      <c r="N5" s="55"/>
      <c r="O5" s="55"/>
    </row>
    <row r="6" spans="1:15" s="1" customFormat="1" ht="45.75" customHeight="1" x14ac:dyDescent="0.25">
      <c r="A6" s="319" t="s">
        <v>0</v>
      </c>
      <c r="B6" s="319" t="s">
        <v>1</v>
      </c>
      <c r="C6" s="354" t="s">
        <v>18</v>
      </c>
      <c r="D6" s="316" t="s">
        <v>2</v>
      </c>
      <c r="E6" s="317"/>
      <c r="F6" s="317"/>
      <c r="G6" s="317"/>
      <c r="H6" s="317"/>
      <c r="I6" s="317"/>
      <c r="J6" s="318"/>
      <c r="K6" s="326" t="s">
        <v>4</v>
      </c>
      <c r="L6" s="323" t="s">
        <v>5</v>
      </c>
      <c r="M6" s="292"/>
      <c r="N6" s="56"/>
      <c r="O6" s="56"/>
    </row>
    <row r="7" spans="1:15" s="1" customFormat="1" ht="51.75" customHeight="1" x14ac:dyDescent="0.25">
      <c r="A7" s="320"/>
      <c r="B7" s="320"/>
      <c r="C7" s="355"/>
      <c r="D7" s="7" t="s">
        <v>153</v>
      </c>
      <c r="E7" s="14" t="s">
        <v>154</v>
      </c>
      <c r="F7" s="8" t="s">
        <v>20</v>
      </c>
      <c r="G7" s="293" t="s">
        <v>106</v>
      </c>
      <c r="H7" s="8" t="s">
        <v>575</v>
      </c>
      <c r="I7" s="8" t="s">
        <v>749</v>
      </c>
      <c r="J7" s="15" t="s">
        <v>3</v>
      </c>
      <c r="K7" s="327"/>
      <c r="L7" s="324"/>
      <c r="M7" s="292"/>
    </row>
    <row r="8" spans="1:15" s="1" customFormat="1" ht="19.899999999999999" customHeight="1" x14ac:dyDescent="0.25">
      <c r="A8" s="2">
        <v>1</v>
      </c>
      <c r="B8" s="40" t="s">
        <v>750</v>
      </c>
      <c r="C8" s="9">
        <v>0.7</v>
      </c>
      <c r="D8" s="16">
        <v>0.05</v>
      </c>
      <c r="E8" s="16">
        <v>0.05</v>
      </c>
      <c r="F8" s="16">
        <v>0.05</v>
      </c>
      <c r="G8" s="294">
        <v>0.05</v>
      </c>
      <c r="H8" s="294"/>
      <c r="I8" s="16">
        <v>0.02</v>
      </c>
      <c r="J8" s="17">
        <f t="shared" ref="J8:J15" si="0">SUM(D8:I8)</f>
        <v>0.22</v>
      </c>
      <c r="K8" s="18">
        <f t="shared" ref="K8:K15" si="1">C8+J8</f>
        <v>0.91999999999999993</v>
      </c>
      <c r="L8" s="4">
        <v>50</v>
      </c>
      <c r="M8" s="292"/>
    </row>
    <row r="9" spans="1:15" s="1" customFormat="1" ht="22.15" customHeight="1" x14ac:dyDescent="0.25">
      <c r="A9" s="2">
        <v>2</v>
      </c>
      <c r="B9" s="40" t="s">
        <v>751</v>
      </c>
      <c r="C9" s="9">
        <v>0.7</v>
      </c>
      <c r="D9" s="16">
        <v>0.05</v>
      </c>
      <c r="E9" s="16">
        <v>0.05</v>
      </c>
      <c r="F9" s="8"/>
      <c r="G9" s="294">
        <v>0.05</v>
      </c>
      <c r="H9" s="294"/>
      <c r="I9" s="16">
        <v>0.02</v>
      </c>
      <c r="J9" s="17">
        <f t="shared" si="0"/>
        <v>0.17</v>
      </c>
      <c r="K9" s="18">
        <f t="shared" si="1"/>
        <v>0.87</v>
      </c>
      <c r="L9" s="271">
        <v>45</v>
      </c>
      <c r="M9" s="292"/>
    </row>
    <row r="10" spans="1:15" s="1" customFormat="1" ht="19.149999999999999" customHeight="1" x14ac:dyDescent="0.25">
      <c r="A10" s="2">
        <v>3</v>
      </c>
      <c r="B10" s="40" t="s">
        <v>752</v>
      </c>
      <c r="C10" s="9">
        <v>0.7</v>
      </c>
      <c r="D10" s="7"/>
      <c r="E10" s="16">
        <v>0.05</v>
      </c>
      <c r="F10" s="8"/>
      <c r="G10" s="293"/>
      <c r="H10" s="294">
        <v>0.08</v>
      </c>
      <c r="I10" s="8"/>
      <c r="J10" s="17">
        <f t="shared" si="0"/>
        <v>0.13</v>
      </c>
      <c r="K10" s="18">
        <f t="shared" si="1"/>
        <v>0.83</v>
      </c>
      <c r="L10" s="271">
        <v>45</v>
      </c>
      <c r="M10" s="292"/>
    </row>
    <row r="11" spans="1:15" s="1" customFormat="1" ht="19.149999999999999" customHeight="1" x14ac:dyDescent="0.25">
      <c r="A11" s="2">
        <v>4</v>
      </c>
      <c r="B11" s="40" t="s">
        <v>753</v>
      </c>
      <c r="C11" s="9">
        <v>0.7</v>
      </c>
      <c r="D11" s="7"/>
      <c r="E11" s="16">
        <v>0.05</v>
      </c>
      <c r="F11" s="8"/>
      <c r="G11" s="294">
        <v>0.05</v>
      </c>
      <c r="H11" s="294"/>
      <c r="I11" s="16">
        <v>0.02</v>
      </c>
      <c r="J11" s="17">
        <f t="shared" si="0"/>
        <v>0.12000000000000001</v>
      </c>
      <c r="K11" s="18">
        <f t="shared" si="1"/>
        <v>0.82</v>
      </c>
      <c r="L11" s="271">
        <v>45</v>
      </c>
      <c r="M11" s="292"/>
    </row>
    <row r="12" spans="1:15" s="1" customFormat="1" ht="19.149999999999999" customHeight="1" x14ac:dyDescent="0.25">
      <c r="A12" s="2">
        <v>5</v>
      </c>
      <c r="B12" s="40" t="s">
        <v>754</v>
      </c>
      <c r="C12" s="9">
        <v>0.7</v>
      </c>
      <c r="D12" s="7"/>
      <c r="E12" s="16">
        <v>0.05</v>
      </c>
      <c r="F12" s="16">
        <v>0.05</v>
      </c>
      <c r="G12" s="293"/>
      <c r="H12" s="294">
        <v>0.08</v>
      </c>
      <c r="I12" s="16">
        <v>0.02</v>
      </c>
      <c r="J12" s="17">
        <f t="shared" si="0"/>
        <v>0.19999999999999998</v>
      </c>
      <c r="K12" s="18">
        <f t="shared" si="1"/>
        <v>0.89999999999999991</v>
      </c>
      <c r="L12" s="271">
        <v>50</v>
      </c>
      <c r="M12" s="292"/>
    </row>
    <row r="13" spans="1:15" s="1" customFormat="1" ht="19.149999999999999" customHeight="1" x14ac:dyDescent="0.25">
      <c r="A13" s="2">
        <v>6</v>
      </c>
      <c r="B13" s="40" t="s">
        <v>755</v>
      </c>
      <c r="C13" s="9">
        <v>0.7</v>
      </c>
      <c r="D13" s="7"/>
      <c r="E13" s="14"/>
      <c r="F13" s="16">
        <v>0.05</v>
      </c>
      <c r="G13" s="294"/>
      <c r="H13" s="294">
        <v>0.08</v>
      </c>
      <c r="I13" s="8"/>
      <c r="J13" s="17">
        <f t="shared" si="0"/>
        <v>0.13</v>
      </c>
      <c r="K13" s="18">
        <f t="shared" si="1"/>
        <v>0.83</v>
      </c>
      <c r="L13" s="271">
        <v>45</v>
      </c>
      <c r="M13" s="292"/>
    </row>
    <row r="14" spans="1:15" s="1" customFormat="1" ht="19.149999999999999" customHeight="1" x14ac:dyDescent="0.25">
      <c r="A14" s="2">
        <v>7</v>
      </c>
      <c r="B14" s="40" t="s">
        <v>756</v>
      </c>
      <c r="C14" s="9">
        <v>0.7</v>
      </c>
      <c r="D14" s="7"/>
      <c r="E14" s="14"/>
      <c r="F14" s="8"/>
      <c r="G14" s="293"/>
      <c r="H14" s="294">
        <v>0.08</v>
      </c>
      <c r="I14" s="16">
        <v>0.02</v>
      </c>
      <c r="J14" s="17">
        <f t="shared" si="0"/>
        <v>0.1</v>
      </c>
      <c r="K14" s="18">
        <f t="shared" si="1"/>
        <v>0.79999999999999993</v>
      </c>
      <c r="L14" s="271">
        <v>45</v>
      </c>
      <c r="M14" s="292"/>
    </row>
    <row r="15" spans="1:15" ht="21.75" customHeight="1" x14ac:dyDescent="0.25">
      <c r="A15" s="2">
        <v>8</v>
      </c>
      <c r="B15" s="40" t="s">
        <v>757</v>
      </c>
      <c r="C15" s="9">
        <v>0.7</v>
      </c>
      <c r="D15" s="16"/>
      <c r="E15" s="16">
        <v>0.05</v>
      </c>
      <c r="F15" s="16">
        <v>0.05</v>
      </c>
      <c r="G15" s="294">
        <v>0.05</v>
      </c>
      <c r="H15" s="294"/>
      <c r="I15" s="16"/>
      <c r="J15" s="17">
        <f t="shared" si="0"/>
        <v>0.15000000000000002</v>
      </c>
      <c r="K15" s="18">
        <f t="shared" si="1"/>
        <v>0.85</v>
      </c>
      <c r="L15" s="4">
        <v>45</v>
      </c>
    </row>
    <row r="16" spans="1:15" ht="42" customHeight="1" x14ac:dyDescent="0.25">
      <c r="A16" s="314" t="s">
        <v>21</v>
      </c>
      <c r="B16" s="314"/>
      <c r="C16" s="314"/>
      <c r="D16" s="314"/>
      <c r="E16" s="314"/>
      <c r="F16" s="314"/>
      <c r="G16" s="314"/>
      <c r="H16" s="314"/>
      <c r="I16" s="314"/>
      <c r="J16" s="314"/>
      <c r="K16" s="314"/>
      <c r="L16" s="314"/>
    </row>
    <row r="18" spans="1:13" ht="18.75" x14ac:dyDescent="0.3">
      <c r="A18" s="312" t="s">
        <v>6</v>
      </c>
      <c r="B18" s="312"/>
      <c r="C18" s="312"/>
      <c r="D18" s="312"/>
      <c r="E18" s="312"/>
      <c r="F18" s="312"/>
      <c r="G18" s="312"/>
      <c r="H18" s="312"/>
      <c r="I18" s="312"/>
      <c r="J18" s="312"/>
      <c r="K18" s="312"/>
      <c r="L18" s="312"/>
    </row>
    <row r="20" spans="1:13" ht="85.5" x14ac:dyDescent="0.25">
      <c r="A20" s="270" t="s">
        <v>7</v>
      </c>
      <c r="B20" s="270" t="s">
        <v>8</v>
      </c>
      <c r="C20" s="273" t="s">
        <v>9</v>
      </c>
      <c r="D20" s="335" t="s">
        <v>10</v>
      </c>
      <c r="E20" s="337"/>
      <c r="F20" s="335" t="s">
        <v>11</v>
      </c>
      <c r="G20" s="336"/>
      <c r="H20" s="336"/>
      <c r="I20" s="336"/>
      <c r="J20" s="273" t="s">
        <v>12</v>
      </c>
      <c r="K20" s="273" t="s">
        <v>13</v>
      </c>
      <c r="L20" s="273" t="s">
        <v>14</v>
      </c>
      <c r="M20" s="23" t="s">
        <v>758</v>
      </c>
    </row>
    <row r="21" spans="1:13" ht="49.5" x14ac:dyDescent="0.25">
      <c r="A21" s="6">
        <v>1</v>
      </c>
      <c r="B21" s="61" t="s">
        <v>759</v>
      </c>
      <c r="C21" s="32">
        <v>43466</v>
      </c>
      <c r="D21" s="344">
        <v>43468</v>
      </c>
      <c r="E21" s="345"/>
      <c r="F21" s="369">
        <v>2</v>
      </c>
      <c r="G21" s="463"/>
      <c r="H21" s="463"/>
      <c r="I21" s="463"/>
      <c r="J21" s="23">
        <v>2</v>
      </c>
      <c r="K21" s="23">
        <v>0</v>
      </c>
      <c r="L21" s="272" t="s">
        <v>760</v>
      </c>
      <c r="M21" s="295">
        <v>0.05</v>
      </c>
    </row>
    <row r="22" spans="1:13" ht="148.5" x14ac:dyDescent="0.25">
      <c r="A22" s="6">
        <v>2</v>
      </c>
      <c r="B22" s="61" t="s">
        <v>761</v>
      </c>
      <c r="C22" s="32" t="s">
        <v>762</v>
      </c>
      <c r="D22" s="344" t="s">
        <v>762</v>
      </c>
      <c r="E22" s="345"/>
      <c r="F22" s="369">
        <v>6</v>
      </c>
      <c r="G22" s="463"/>
      <c r="H22" s="463"/>
      <c r="I22" s="463"/>
      <c r="J22" s="23">
        <v>6</v>
      </c>
      <c r="K22" s="23">
        <v>0</v>
      </c>
      <c r="L22" s="272" t="s">
        <v>15</v>
      </c>
      <c r="M22" s="295">
        <v>0.05</v>
      </c>
    </row>
    <row r="23" spans="1:13" ht="130.5" customHeight="1" x14ac:dyDescent="0.25">
      <c r="A23" s="6">
        <v>3</v>
      </c>
      <c r="B23" s="61" t="s">
        <v>763</v>
      </c>
      <c r="C23" s="32">
        <v>43466</v>
      </c>
      <c r="D23" s="344">
        <v>43468</v>
      </c>
      <c r="E23" s="345"/>
      <c r="F23" s="369">
        <v>4</v>
      </c>
      <c r="G23" s="463"/>
      <c r="H23" s="463"/>
      <c r="I23" s="463"/>
      <c r="J23" s="23">
        <v>4</v>
      </c>
      <c r="K23" s="23">
        <v>0</v>
      </c>
      <c r="L23" s="272" t="s">
        <v>764</v>
      </c>
      <c r="M23" s="295">
        <v>0.05</v>
      </c>
    </row>
    <row r="24" spans="1:13" ht="127.5" customHeight="1" x14ac:dyDescent="0.25">
      <c r="A24" s="6">
        <v>4</v>
      </c>
      <c r="B24" s="61" t="s">
        <v>765</v>
      </c>
      <c r="C24" s="32">
        <v>43466</v>
      </c>
      <c r="D24" s="344">
        <v>43468</v>
      </c>
      <c r="E24" s="345"/>
      <c r="F24" s="369">
        <v>4</v>
      </c>
      <c r="G24" s="463"/>
      <c r="H24" s="463"/>
      <c r="I24" s="463"/>
      <c r="J24" s="23">
        <v>4</v>
      </c>
      <c r="K24" s="23">
        <v>0</v>
      </c>
      <c r="L24" s="272" t="s">
        <v>760</v>
      </c>
      <c r="M24" s="295">
        <v>0.05</v>
      </c>
    </row>
    <row r="25" spans="1:13" ht="165" x14ac:dyDescent="0.25">
      <c r="A25" s="6">
        <v>5</v>
      </c>
      <c r="B25" s="61" t="s">
        <v>766</v>
      </c>
      <c r="C25" s="32">
        <v>43466</v>
      </c>
      <c r="D25" s="344">
        <v>43468</v>
      </c>
      <c r="E25" s="345"/>
      <c r="F25" s="369">
        <v>4</v>
      </c>
      <c r="G25" s="463"/>
      <c r="H25" s="463"/>
      <c r="I25" s="463"/>
      <c r="J25" s="23">
        <v>4</v>
      </c>
      <c r="K25" s="23">
        <v>0</v>
      </c>
      <c r="L25" s="272" t="s">
        <v>15</v>
      </c>
      <c r="M25" s="295">
        <v>0.08</v>
      </c>
    </row>
    <row r="26" spans="1:13" ht="82.5" x14ac:dyDescent="0.25">
      <c r="A26" s="6">
        <v>6</v>
      </c>
      <c r="B26" s="61" t="s">
        <v>767</v>
      </c>
      <c r="C26" s="32">
        <v>43800</v>
      </c>
      <c r="D26" s="344">
        <v>43800</v>
      </c>
      <c r="E26" s="345"/>
      <c r="F26" s="369">
        <v>5</v>
      </c>
      <c r="G26" s="463"/>
      <c r="H26" s="463"/>
      <c r="I26" s="463"/>
      <c r="J26" s="23">
        <v>5</v>
      </c>
      <c r="K26" s="23">
        <v>0</v>
      </c>
      <c r="L26" s="272" t="s">
        <v>15</v>
      </c>
      <c r="M26" s="295">
        <v>0.02</v>
      </c>
    </row>
    <row r="28" spans="1:13" ht="15.75" x14ac:dyDescent="0.25">
      <c r="F28" s="328" t="s">
        <v>768</v>
      </c>
      <c r="G28" s="328"/>
      <c r="H28" s="328"/>
      <c r="I28" s="328"/>
      <c r="J28" s="328"/>
      <c r="K28" s="328"/>
      <c r="L28" s="328"/>
    </row>
    <row r="29" spans="1:13" ht="15.75" x14ac:dyDescent="0.25">
      <c r="F29" s="329" t="s">
        <v>17</v>
      </c>
      <c r="G29" s="329"/>
      <c r="H29" s="329"/>
      <c r="I29" s="329"/>
      <c r="J29" s="329"/>
      <c r="K29" s="329"/>
      <c r="L29" s="329"/>
    </row>
    <row r="34" spans="7:11" customFormat="1" x14ac:dyDescent="0.25">
      <c r="G34" s="431" t="s">
        <v>750</v>
      </c>
      <c r="H34" s="431"/>
      <c r="I34" s="431"/>
      <c r="J34" s="431"/>
      <c r="K34" s="431"/>
    </row>
  </sheetData>
  <mergeCells count="29">
    <mergeCell ref="G34:K34"/>
    <mergeCell ref="D25:E25"/>
    <mergeCell ref="F25:I25"/>
    <mergeCell ref="D26:E26"/>
    <mergeCell ref="F26:I26"/>
    <mergeCell ref="F28:L28"/>
    <mergeCell ref="F29:L29"/>
    <mergeCell ref="D22:E22"/>
    <mergeCell ref="F22:I22"/>
    <mergeCell ref="D23:E23"/>
    <mergeCell ref="F23:I23"/>
    <mergeCell ref="D24:E24"/>
    <mergeCell ref="F24:I24"/>
    <mergeCell ref="A16:L16"/>
    <mergeCell ref="A18:L18"/>
    <mergeCell ref="D20:E20"/>
    <mergeCell ref="F20:I20"/>
    <mergeCell ref="D21:E21"/>
    <mergeCell ref="F21:I21"/>
    <mergeCell ref="A1:E1"/>
    <mergeCell ref="A2:E2"/>
    <mergeCell ref="A4:L4"/>
    <mergeCell ref="A5:L5"/>
    <mergeCell ref="A6:A7"/>
    <mergeCell ref="B6:B7"/>
    <mergeCell ref="C6:C7"/>
    <mergeCell ref="D6:J6"/>
    <mergeCell ref="K6:K7"/>
    <mergeCell ref="L6:L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topLeftCell="A49" workbookViewId="0">
      <selection activeCell="C55" sqref="C55"/>
    </sheetView>
  </sheetViews>
  <sheetFormatPr defaultRowHeight="15" x14ac:dyDescent="0.25"/>
  <cols>
    <col min="1" max="1" width="6.140625" style="42" customWidth="1"/>
    <col min="2" max="2" width="23.42578125" style="42" customWidth="1"/>
    <col min="3" max="3" width="14.85546875" style="42" customWidth="1"/>
    <col min="4" max="13" width="6.85546875" style="42" customWidth="1"/>
    <col min="14" max="14" width="8.5703125" style="42" customWidth="1"/>
    <col min="15" max="15" width="9.140625" style="42" customWidth="1"/>
    <col min="16" max="16" width="8" style="42" customWidth="1"/>
    <col min="17" max="16384" width="9.140625" style="42"/>
  </cols>
  <sheetData>
    <row r="1" spans="1:17" x14ac:dyDescent="0.25">
      <c r="A1" s="466" t="s">
        <v>306</v>
      </c>
      <c r="B1" s="467"/>
      <c r="C1" s="467"/>
      <c r="D1" s="467"/>
      <c r="E1" s="467"/>
      <c r="F1" s="467"/>
      <c r="G1" s="467"/>
      <c r="H1" s="467"/>
      <c r="I1" s="467"/>
      <c r="J1" s="467"/>
      <c r="K1" s="257"/>
      <c r="L1" s="257"/>
      <c r="M1" s="257"/>
      <c r="N1" s="5"/>
      <c r="O1" s="5"/>
      <c r="P1" s="5"/>
    </row>
    <row r="2" spans="1:17" ht="14.45" customHeight="1" x14ac:dyDescent="0.25">
      <c r="A2" s="468" t="s">
        <v>611</v>
      </c>
      <c r="B2" s="469"/>
      <c r="C2" s="469"/>
      <c r="D2" s="469"/>
      <c r="E2" s="469"/>
      <c r="F2" s="469"/>
      <c r="G2" s="469"/>
      <c r="H2" s="469"/>
      <c r="I2" s="469"/>
      <c r="J2" s="469"/>
      <c r="K2" s="466"/>
      <c r="L2" s="470"/>
      <c r="M2" s="470"/>
      <c r="N2" s="5"/>
      <c r="O2" s="5"/>
      <c r="P2" s="5"/>
    </row>
    <row r="3" spans="1:17" x14ac:dyDescent="0.25">
      <c r="A3" s="3"/>
      <c r="B3" s="3"/>
      <c r="C3" s="3"/>
      <c r="D3" s="5"/>
      <c r="E3" s="5"/>
      <c r="F3" s="5"/>
      <c r="G3" s="5"/>
      <c r="H3" s="5"/>
      <c r="I3" s="5"/>
      <c r="J3" s="5"/>
      <c r="K3" s="5"/>
      <c r="L3" s="5"/>
      <c r="M3" s="5"/>
      <c r="N3" s="5"/>
      <c r="O3" s="5"/>
      <c r="P3" s="5"/>
    </row>
    <row r="4" spans="1:17" ht="20.25" x14ac:dyDescent="0.3">
      <c r="A4" s="353" t="s">
        <v>102</v>
      </c>
      <c r="B4" s="353"/>
      <c r="C4" s="353"/>
      <c r="D4" s="353"/>
      <c r="E4" s="353"/>
      <c r="F4" s="353"/>
      <c r="G4" s="353"/>
      <c r="H4" s="353"/>
      <c r="I4" s="353"/>
      <c r="J4" s="353"/>
      <c r="K4" s="353"/>
      <c r="L4" s="353"/>
      <c r="M4" s="353"/>
      <c r="N4" s="353"/>
      <c r="O4" s="353"/>
      <c r="P4" s="353"/>
    </row>
    <row r="5" spans="1:17" ht="10.5" customHeight="1" x14ac:dyDescent="0.3">
      <c r="A5" s="325"/>
      <c r="B5" s="325"/>
      <c r="C5" s="325"/>
      <c r="D5" s="325"/>
      <c r="E5" s="325"/>
      <c r="F5" s="325"/>
      <c r="G5" s="325"/>
      <c r="H5" s="325"/>
      <c r="I5" s="325"/>
      <c r="J5" s="325"/>
      <c r="K5" s="325"/>
      <c r="L5" s="325"/>
      <c r="M5" s="325"/>
      <c r="N5" s="325"/>
      <c r="O5" s="325"/>
      <c r="P5" s="325"/>
    </row>
    <row r="6" spans="1:17" s="163" customFormat="1" ht="33" customHeight="1" x14ac:dyDescent="0.25">
      <c r="A6" s="432" t="s">
        <v>0</v>
      </c>
      <c r="B6" s="432" t="s">
        <v>1</v>
      </c>
      <c r="C6" s="354" t="s">
        <v>18</v>
      </c>
      <c r="D6" s="479" t="s">
        <v>2</v>
      </c>
      <c r="E6" s="480"/>
      <c r="F6" s="480"/>
      <c r="G6" s="480"/>
      <c r="H6" s="480"/>
      <c r="I6" s="480"/>
      <c r="J6" s="480"/>
      <c r="K6" s="480"/>
      <c r="L6" s="480"/>
      <c r="M6" s="480"/>
      <c r="N6" s="481"/>
      <c r="O6" s="482" t="s">
        <v>4</v>
      </c>
      <c r="P6" s="354" t="s">
        <v>5</v>
      </c>
    </row>
    <row r="7" spans="1:17" s="163" customFormat="1" ht="66.75" customHeight="1" x14ac:dyDescent="0.25">
      <c r="A7" s="433"/>
      <c r="B7" s="433"/>
      <c r="C7" s="355"/>
      <c r="D7" s="166" t="s">
        <v>612</v>
      </c>
      <c r="E7" s="258" t="s">
        <v>613</v>
      </c>
      <c r="F7" s="259" t="s">
        <v>614</v>
      </c>
      <c r="G7" s="259" t="s">
        <v>181</v>
      </c>
      <c r="H7" s="259" t="s">
        <v>182</v>
      </c>
      <c r="I7" s="259" t="s">
        <v>183</v>
      </c>
      <c r="J7" s="259" t="s">
        <v>184</v>
      </c>
      <c r="K7" s="259" t="s">
        <v>185</v>
      </c>
      <c r="L7" s="259" t="s">
        <v>186</v>
      </c>
      <c r="M7" s="259" t="s">
        <v>187</v>
      </c>
      <c r="N7" s="260" t="s">
        <v>188</v>
      </c>
      <c r="O7" s="483"/>
      <c r="P7" s="355"/>
    </row>
    <row r="8" spans="1:17" ht="21.75" customHeight="1" x14ac:dyDescent="0.25">
      <c r="A8" s="122">
        <v>1</v>
      </c>
      <c r="B8" s="261" t="s">
        <v>615</v>
      </c>
      <c r="C8" s="262">
        <v>0.7</v>
      </c>
      <c r="D8" s="262">
        <v>0.03</v>
      </c>
      <c r="E8" s="262">
        <v>7.0000000000000007E-2</v>
      </c>
      <c r="F8" s="262">
        <v>0.03</v>
      </c>
      <c r="G8" s="262">
        <v>0.02</v>
      </c>
      <c r="H8" s="262">
        <v>0.03</v>
      </c>
      <c r="I8" s="262">
        <v>0.02</v>
      </c>
      <c r="J8" s="262">
        <v>0.02</v>
      </c>
      <c r="K8" s="262">
        <v>0.02</v>
      </c>
      <c r="L8" s="262"/>
      <c r="M8" s="262">
        <v>0.03</v>
      </c>
      <c r="N8" s="100">
        <f>SUM(D8:M8)</f>
        <v>0.26999999999999996</v>
      </c>
      <c r="O8" s="101">
        <f>N8+C8</f>
        <v>0.97</v>
      </c>
      <c r="P8" s="173" t="str">
        <f>IF(AND(O8&gt;=90%,O8&lt;=100%),"50",IF(AND(O8&gt;=80%,O8&lt;90%),"45",IF(AND(O8&gt;=70%,O8&lt;80%),"40",IF(AND(O8&gt;=60%,O8&lt;70%),"30",IF(AND(O8&gt;=50%,O8&lt;60%),"25","0")))))</f>
        <v>50</v>
      </c>
      <c r="Q8" s="263"/>
    </row>
    <row r="9" spans="1:17" ht="21.75" customHeight="1" x14ac:dyDescent="0.25">
      <c r="A9" s="122">
        <f>A8+1</f>
        <v>2</v>
      </c>
      <c r="B9" s="261" t="s">
        <v>616</v>
      </c>
      <c r="C9" s="262">
        <v>0.7</v>
      </c>
      <c r="D9" s="262">
        <v>0.03</v>
      </c>
      <c r="E9" s="262">
        <v>7.0000000000000007E-2</v>
      </c>
      <c r="F9" s="262"/>
      <c r="G9" s="262">
        <v>0.02</v>
      </c>
      <c r="H9" s="262">
        <v>0.03</v>
      </c>
      <c r="I9" s="262">
        <v>0.02</v>
      </c>
      <c r="J9" s="262">
        <v>0.02</v>
      </c>
      <c r="K9" s="262">
        <v>0.02</v>
      </c>
      <c r="L9" s="262">
        <v>0.03</v>
      </c>
      <c r="M9" s="262"/>
      <c r="N9" s="100">
        <f t="shared" ref="N9:N39" si="0">SUM(D9:M9)</f>
        <v>0.24</v>
      </c>
      <c r="O9" s="101">
        <f t="shared" ref="O9:O39" si="1">N9+C9</f>
        <v>0.94</v>
      </c>
      <c r="P9" s="173" t="str">
        <f t="shared" ref="P9:P39" si="2">IF(AND(O9&gt;=90%,O9&lt;=100%),"50",IF(AND(O9&gt;=80%,O9&lt;90%),"45",IF(AND(O9&gt;=70%,O9&lt;80%),"40",IF(AND(O9&gt;=60%,O9&lt;70%),"30",IF(AND(O9&gt;=50%,O9&lt;60%),"25","0")))))</f>
        <v>50</v>
      </c>
    </row>
    <row r="10" spans="1:17" ht="21.75" customHeight="1" x14ac:dyDescent="0.25">
      <c r="A10" s="122">
        <f t="shared" ref="A10:A39" si="3">A9+1</f>
        <v>3</v>
      </c>
      <c r="B10" s="261" t="s">
        <v>617</v>
      </c>
      <c r="C10" s="262">
        <v>0.7</v>
      </c>
      <c r="D10" s="262">
        <v>0.03</v>
      </c>
      <c r="E10" s="262"/>
      <c r="F10" s="262"/>
      <c r="G10" s="262"/>
      <c r="H10" s="262">
        <v>0.03</v>
      </c>
      <c r="I10" s="262"/>
      <c r="J10" s="262">
        <v>0.02</v>
      </c>
      <c r="K10" s="262"/>
      <c r="L10" s="262">
        <v>0.03</v>
      </c>
      <c r="M10" s="262"/>
      <c r="N10" s="100">
        <f t="shared" si="0"/>
        <v>0.11</v>
      </c>
      <c r="O10" s="101">
        <f t="shared" si="1"/>
        <v>0.80999999999999994</v>
      </c>
      <c r="P10" s="173" t="str">
        <f t="shared" si="2"/>
        <v>45</v>
      </c>
    </row>
    <row r="11" spans="1:17" ht="21.75" customHeight="1" x14ac:dyDescent="0.25">
      <c r="A11" s="122">
        <f t="shared" si="3"/>
        <v>4</v>
      </c>
      <c r="B11" s="261" t="s">
        <v>618</v>
      </c>
      <c r="C11" s="262">
        <v>0.7</v>
      </c>
      <c r="D11" s="262">
        <v>0.03</v>
      </c>
      <c r="E11" s="262"/>
      <c r="F11" s="262">
        <v>0.03</v>
      </c>
      <c r="G11" s="262"/>
      <c r="H11" s="262">
        <v>0.03</v>
      </c>
      <c r="I11" s="262"/>
      <c r="J11" s="262">
        <v>0.02</v>
      </c>
      <c r="K11" s="262"/>
      <c r="L11" s="262">
        <v>0.03</v>
      </c>
      <c r="M11" s="262"/>
      <c r="N11" s="100">
        <f t="shared" si="0"/>
        <v>0.14000000000000001</v>
      </c>
      <c r="O11" s="101">
        <f t="shared" si="1"/>
        <v>0.84</v>
      </c>
      <c r="P11" s="173" t="str">
        <f t="shared" si="2"/>
        <v>45</v>
      </c>
    </row>
    <row r="12" spans="1:17" ht="21.75" customHeight="1" x14ac:dyDescent="0.25">
      <c r="A12" s="122">
        <f t="shared" si="3"/>
        <v>5</v>
      </c>
      <c r="B12" s="261" t="s">
        <v>619</v>
      </c>
      <c r="C12" s="262">
        <v>0.7</v>
      </c>
      <c r="D12" s="262">
        <v>0.03</v>
      </c>
      <c r="E12" s="262"/>
      <c r="F12" s="262">
        <v>0.03</v>
      </c>
      <c r="G12" s="262"/>
      <c r="H12" s="262">
        <v>0.03</v>
      </c>
      <c r="I12" s="262">
        <v>0.02</v>
      </c>
      <c r="J12" s="262"/>
      <c r="K12" s="262"/>
      <c r="L12" s="262">
        <v>0.03</v>
      </c>
      <c r="M12" s="262"/>
      <c r="N12" s="100">
        <f t="shared" si="0"/>
        <v>0.14000000000000001</v>
      </c>
      <c r="O12" s="101">
        <f t="shared" si="1"/>
        <v>0.84</v>
      </c>
      <c r="P12" s="173" t="str">
        <f t="shared" si="2"/>
        <v>45</v>
      </c>
    </row>
    <row r="13" spans="1:17" ht="21.75" customHeight="1" x14ac:dyDescent="0.25">
      <c r="A13" s="122">
        <f t="shared" si="3"/>
        <v>6</v>
      </c>
      <c r="B13" s="261" t="s">
        <v>620</v>
      </c>
      <c r="C13" s="262">
        <v>0.7</v>
      </c>
      <c r="D13" s="262"/>
      <c r="E13" s="262"/>
      <c r="F13" s="262"/>
      <c r="G13" s="262"/>
      <c r="H13" s="262">
        <v>0.03</v>
      </c>
      <c r="I13" s="262"/>
      <c r="J13" s="262"/>
      <c r="K13" s="262">
        <v>0.02</v>
      </c>
      <c r="L13" s="262">
        <v>0.03</v>
      </c>
      <c r="M13" s="262">
        <v>0.03</v>
      </c>
      <c r="N13" s="100">
        <f t="shared" si="0"/>
        <v>0.11</v>
      </c>
      <c r="O13" s="101">
        <f t="shared" si="1"/>
        <v>0.80999999999999994</v>
      </c>
      <c r="P13" s="173" t="str">
        <f t="shared" si="2"/>
        <v>45</v>
      </c>
    </row>
    <row r="14" spans="1:17" ht="21.75" customHeight="1" x14ac:dyDescent="0.25">
      <c r="A14" s="122">
        <f t="shared" si="3"/>
        <v>7</v>
      </c>
      <c r="B14" s="264" t="s">
        <v>621</v>
      </c>
      <c r="C14" s="262">
        <v>0.7</v>
      </c>
      <c r="D14" s="262"/>
      <c r="E14" s="262"/>
      <c r="F14" s="262"/>
      <c r="G14" s="262"/>
      <c r="H14" s="262"/>
      <c r="I14" s="262"/>
      <c r="J14" s="262"/>
      <c r="K14" s="262"/>
      <c r="L14" s="262"/>
      <c r="M14" s="262"/>
      <c r="N14" s="100">
        <f t="shared" si="0"/>
        <v>0</v>
      </c>
      <c r="O14" s="101">
        <f t="shared" si="1"/>
        <v>0.7</v>
      </c>
      <c r="P14" s="173" t="str">
        <f t="shared" si="2"/>
        <v>40</v>
      </c>
    </row>
    <row r="15" spans="1:17" ht="21.75" customHeight="1" x14ac:dyDescent="0.25">
      <c r="A15" s="122">
        <f t="shared" si="3"/>
        <v>8</v>
      </c>
      <c r="B15" s="261" t="s">
        <v>622</v>
      </c>
      <c r="C15" s="262">
        <v>0.7</v>
      </c>
      <c r="D15" s="262"/>
      <c r="E15" s="262"/>
      <c r="F15" s="262"/>
      <c r="G15" s="262"/>
      <c r="H15" s="262"/>
      <c r="I15" s="262"/>
      <c r="J15" s="262"/>
      <c r="K15" s="262"/>
      <c r="L15" s="262"/>
      <c r="M15" s="262"/>
      <c r="N15" s="100">
        <f t="shared" si="0"/>
        <v>0</v>
      </c>
      <c r="O15" s="101">
        <f t="shared" si="1"/>
        <v>0.7</v>
      </c>
      <c r="P15" s="173" t="str">
        <f t="shared" si="2"/>
        <v>40</v>
      </c>
    </row>
    <row r="16" spans="1:17" ht="29.25" customHeight="1" x14ac:dyDescent="0.25">
      <c r="A16" s="122">
        <f t="shared" si="3"/>
        <v>9</v>
      </c>
      <c r="B16" s="261" t="s">
        <v>623</v>
      </c>
      <c r="C16" s="262">
        <v>0.7</v>
      </c>
      <c r="D16" s="262">
        <v>0.03</v>
      </c>
      <c r="E16" s="262">
        <v>7.0000000000000007E-2</v>
      </c>
      <c r="F16" s="262"/>
      <c r="G16" s="262">
        <v>0.02</v>
      </c>
      <c r="H16" s="262"/>
      <c r="I16" s="262">
        <v>0.02</v>
      </c>
      <c r="J16" s="262">
        <v>0.02</v>
      </c>
      <c r="K16" s="262"/>
      <c r="L16" s="262">
        <v>0.03</v>
      </c>
      <c r="M16" s="262"/>
      <c r="N16" s="100">
        <f t="shared" si="0"/>
        <v>0.19</v>
      </c>
      <c r="O16" s="101">
        <f t="shared" si="1"/>
        <v>0.8899999999999999</v>
      </c>
      <c r="P16" s="173" t="str">
        <f t="shared" si="2"/>
        <v>45</v>
      </c>
    </row>
    <row r="17" spans="1:16" ht="15.75" x14ac:dyDescent="0.25">
      <c r="A17" s="122">
        <f t="shared" si="3"/>
        <v>10</v>
      </c>
      <c r="B17" s="264" t="s">
        <v>624</v>
      </c>
      <c r="C17" s="262">
        <v>0.7</v>
      </c>
      <c r="D17" s="262"/>
      <c r="E17" s="262"/>
      <c r="F17" s="262"/>
      <c r="G17" s="262"/>
      <c r="H17" s="262"/>
      <c r="I17" s="262"/>
      <c r="J17" s="262"/>
      <c r="K17" s="262"/>
      <c r="L17" s="262"/>
      <c r="M17" s="262">
        <v>0.03</v>
      </c>
      <c r="N17" s="100">
        <f t="shared" si="0"/>
        <v>0.03</v>
      </c>
      <c r="O17" s="101">
        <f t="shared" si="1"/>
        <v>0.73</v>
      </c>
      <c r="P17" s="173" t="str">
        <f t="shared" si="2"/>
        <v>40</v>
      </c>
    </row>
    <row r="18" spans="1:16" ht="15.75" x14ac:dyDescent="0.25">
      <c r="A18" s="122">
        <f t="shared" si="3"/>
        <v>11</v>
      </c>
      <c r="B18" s="261" t="s">
        <v>625</v>
      </c>
      <c r="C18" s="262">
        <v>0.7</v>
      </c>
      <c r="D18" s="262"/>
      <c r="E18" s="262"/>
      <c r="F18" s="262"/>
      <c r="G18" s="262"/>
      <c r="H18" s="262"/>
      <c r="I18" s="262"/>
      <c r="J18" s="262"/>
      <c r="K18" s="262"/>
      <c r="L18" s="262"/>
      <c r="M18" s="262"/>
      <c r="N18" s="100">
        <f t="shared" si="0"/>
        <v>0</v>
      </c>
      <c r="O18" s="101">
        <f t="shared" si="1"/>
        <v>0.7</v>
      </c>
      <c r="P18" s="173" t="str">
        <f t="shared" si="2"/>
        <v>40</v>
      </c>
    </row>
    <row r="19" spans="1:16" ht="15.75" x14ac:dyDescent="0.25">
      <c r="A19" s="122">
        <f t="shared" si="3"/>
        <v>12</v>
      </c>
      <c r="B19" s="261" t="s">
        <v>626</v>
      </c>
      <c r="C19" s="262">
        <v>0.7</v>
      </c>
      <c r="D19" s="262"/>
      <c r="E19" s="262"/>
      <c r="F19" s="262"/>
      <c r="G19" s="262"/>
      <c r="H19" s="262">
        <v>0.03</v>
      </c>
      <c r="I19" s="262"/>
      <c r="J19" s="262"/>
      <c r="K19" s="262">
        <v>0.02</v>
      </c>
      <c r="L19" s="262">
        <v>0.03</v>
      </c>
      <c r="M19" s="262">
        <v>0.03</v>
      </c>
      <c r="N19" s="100">
        <f t="shared" si="0"/>
        <v>0.11</v>
      </c>
      <c r="O19" s="101">
        <f t="shared" si="1"/>
        <v>0.80999999999999994</v>
      </c>
      <c r="P19" s="173" t="str">
        <f t="shared" si="2"/>
        <v>45</v>
      </c>
    </row>
    <row r="20" spans="1:16" ht="15.75" x14ac:dyDescent="0.25">
      <c r="A20" s="122">
        <f t="shared" si="3"/>
        <v>13</v>
      </c>
      <c r="B20" s="261" t="s">
        <v>627</v>
      </c>
      <c r="C20" s="262">
        <v>0.7</v>
      </c>
      <c r="D20" s="262">
        <v>0.03</v>
      </c>
      <c r="E20" s="262">
        <v>7.0000000000000007E-2</v>
      </c>
      <c r="F20" s="262"/>
      <c r="G20" s="262">
        <v>0.02</v>
      </c>
      <c r="H20" s="262"/>
      <c r="I20" s="262"/>
      <c r="J20" s="262"/>
      <c r="K20" s="262">
        <v>0.02</v>
      </c>
      <c r="L20" s="262">
        <v>0.03</v>
      </c>
      <c r="M20" s="262"/>
      <c r="N20" s="100">
        <f t="shared" si="0"/>
        <v>0.17</v>
      </c>
      <c r="O20" s="101">
        <f t="shared" si="1"/>
        <v>0.87</v>
      </c>
      <c r="P20" s="173" t="str">
        <f t="shared" si="2"/>
        <v>45</v>
      </c>
    </row>
    <row r="21" spans="1:16" ht="15.75" x14ac:dyDescent="0.25">
      <c r="A21" s="122">
        <f t="shared" si="3"/>
        <v>14</v>
      </c>
      <c r="B21" s="261" t="s">
        <v>628</v>
      </c>
      <c r="C21" s="262">
        <v>0.7</v>
      </c>
      <c r="D21" s="262">
        <v>0.03</v>
      </c>
      <c r="E21" s="262"/>
      <c r="F21" s="262"/>
      <c r="G21" s="262"/>
      <c r="H21" s="262">
        <v>0.03</v>
      </c>
      <c r="I21" s="262"/>
      <c r="J21" s="262"/>
      <c r="K21" s="262"/>
      <c r="L21" s="262">
        <v>0.03</v>
      </c>
      <c r="M21" s="262">
        <v>0.03</v>
      </c>
      <c r="N21" s="100">
        <f t="shared" si="0"/>
        <v>0.12</v>
      </c>
      <c r="O21" s="101">
        <f t="shared" si="1"/>
        <v>0.82</v>
      </c>
      <c r="P21" s="173" t="str">
        <f t="shared" si="2"/>
        <v>45</v>
      </c>
    </row>
    <row r="22" spans="1:16" ht="15.75" x14ac:dyDescent="0.25">
      <c r="A22" s="122">
        <f t="shared" si="3"/>
        <v>15</v>
      </c>
      <c r="B22" s="264" t="s">
        <v>629</v>
      </c>
      <c r="C22" s="262">
        <v>0.7</v>
      </c>
      <c r="D22" s="262">
        <v>0.03</v>
      </c>
      <c r="E22" s="262"/>
      <c r="F22" s="262"/>
      <c r="G22" s="262"/>
      <c r="H22" s="262">
        <v>0.03</v>
      </c>
      <c r="I22" s="262"/>
      <c r="J22" s="262"/>
      <c r="K22" s="262"/>
      <c r="L22" s="262">
        <v>0.03</v>
      </c>
      <c r="M22" s="262">
        <v>0.03</v>
      </c>
      <c r="N22" s="100">
        <f t="shared" si="0"/>
        <v>0.12</v>
      </c>
      <c r="O22" s="101">
        <f t="shared" si="1"/>
        <v>0.82</v>
      </c>
      <c r="P22" s="173" t="str">
        <f t="shared" si="2"/>
        <v>45</v>
      </c>
    </row>
    <row r="23" spans="1:16" ht="15.75" x14ac:dyDescent="0.25">
      <c r="A23" s="122">
        <f t="shared" si="3"/>
        <v>16</v>
      </c>
      <c r="B23" s="261" t="s">
        <v>630</v>
      </c>
      <c r="C23" s="262">
        <v>0.7</v>
      </c>
      <c r="D23" s="262">
        <v>0.03</v>
      </c>
      <c r="E23" s="262"/>
      <c r="F23" s="262"/>
      <c r="G23" s="262"/>
      <c r="H23" s="262">
        <v>0.03</v>
      </c>
      <c r="I23" s="262"/>
      <c r="J23" s="262"/>
      <c r="K23" s="262"/>
      <c r="L23" s="262">
        <v>0.03</v>
      </c>
      <c r="M23" s="262">
        <v>0.03</v>
      </c>
      <c r="N23" s="100">
        <f t="shared" si="0"/>
        <v>0.12</v>
      </c>
      <c r="O23" s="101">
        <f t="shared" si="1"/>
        <v>0.82</v>
      </c>
      <c r="P23" s="173" t="str">
        <f t="shared" si="2"/>
        <v>45</v>
      </c>
    </row>
    <row r="24" spans="1:16" ht="15.75" x14ac:dyDescent="0.25">
      <c r="A24" s="122">
        <f t="shared" si="3"/>
        <v>17</v>
      </c>
      <c r="B24" s="261" t="s">
        <v>631</v>
      </c>
      <c r="C24" s="262">
        <v>0.7</v>
      </c>
      <c r="D24" s="262"/>
      <c r="E24" s="262"/>
      <c r="F24" s="262"/>
      <c r="G24" s="262"/>
      <c r="H24" s="262"/>
      <c r="I24" s="262"/>
      <c r="J24" s="262"/>
      <c r="K24" s="262"/>
      <c r="L24" s="262"/>
      <c r="M24" s="262"/>
      <c r="N24" s="100">
        <f t="shared" si="0"/>
        <v>0</v>
      </c>
      <c r="O24" s="101">
        <f t="shared" si="1"/>
        <v>0.7</v>
      </c>
      <c r="P24" s="173" t="str">
        <f t="shared" si="2"/>
        <v>40</v>
      </c>
    </row>
    <row r="25" spans="1:16" ht="15.75" x14ac:dyDescent="0.25">
      <c r="A25" s="122">
        <f t="shared" si="3"/>
        <v>18</v>
      </c>
      <c r="B25" s="261" t="s">
        <v>632</v>
      </c>
      <c r="C25" s="262">
        <v>0.7</v>
      </c>
      <c r="D25" s="262"/>
      <c r="E25" s="262"/>
      <c r="F25" s="262"/>
      <c r="G25" s="262"/>
      <c r="H25" s="262">
        <v>0.03</v>
      </c>
      <c r="I25" s="262"/>
      <c r="J25" s="262"/>
      <c r="K25" s="262">
        <v>0.02</v>
      </c>
      <c r="L25" s="262">
        <v>0.03</v>
      </c>
      <c r="M25" s="262">
        <v>0.03</v>
      </c>
      <c r="N25" s="100">
        <f t="shared" si="0"/>
        <v>0.11</v>
      </c>
      <c r="O25" s="101">
        <f t="shared" si="1"/>
        <v>0.80999999999999994</v>
      </c>
      <c r="P25" s="173" t="str">
        <f t="shared" si="2"/>
        <v>45</v>
      </c>
    </row>
    <row r="26" spans="1:16" ht="15.75" x14ac:dyDescent="0.25">
      <c r="A26" s="122">
        <f t="shared" si="3"/>
        <v>19</v>
      </c>
      <c r="B26" s="261" t="s">
        <v>633</v>
      </c>
      <c r="C26" s="262">
        <v>0.7</v>
      </c>
      <c r="D26" s="262"/>
      <c r="E26" s="262"/>
      <c r="F26" s="262"/>
      <c r="G26" s="262"/>
      <c r="H26" s="262"/>
      <c r="I26" s="262"/>
      <c r="J26" s="262"/>
      <c r="K26" s="262"/>
      <c r="L26" s="262"/>
      <c r="M26" s="262"/>
      <c r="N26" s="100">
        <f t="shared" si="0"/>
        <v>0</v>
      </c>
      <c r="O26" s="101">
        <f t="shared" si="1"/>
        <v>0.7</v>
      </c>
      <c r="P26" s="173" t="str">
        <f t="shared" si="2"/>
        <v>40</v>
      </c>
    </row>
    <row r="27" spans="1:16" ht="15.75" x14ac:dyDescent="0.25">
      <c r="A27" s="122">
        <f t="shared" si="3"/>
        <v>20</v>
      </c>
      <c r="B27" s="261" t="s">
        <v>634</v>
      </c>
      <c r="C27" s="262">
        <v>0.7</v>
      </c>
      <c r="D27" s="262">
        <v>0.03</v>
      </c>
      <c r="E27" s="262"/>
      <c r="F27" s="262"/>
      <c r="G27" s="262">
        <v>0.02</v>
      </c>
      <c r="H27" s="262">
        <v>0.03</v>
      </c>
      <c r="I27" s="262"/>
      <c r="J27" s="262"/>
      <c r="K27" s="262"/>
      <c r="L27" s="262">
        <v>0.03</v>
      </c>
      <c r="M27" s="262"/>
      <c r="N27" s="100">
        <f t="shared" si="0"/>
        <v>0.11</v>
      </c>
      <c r="O27" s="101">
        <f t="shared" si="1"/>
        <v>0.80999999999999994</v>
      </c>
      <c r="P27" s="173" t="str">
        <f t="shared" si="2"/>
        <v>45</v>
      </c>
    </row>
    <row r="28" spans="1:16" ht="15.75" x14ac:dyDescent="0.25">
      <c r="A28" s="122">
        <f t="shared" si="3"/>
        <v>21</v>
      </c>
      <c r="B28" s="261" t="s">
        <v>635</v>
      </c>
      <c r="C28" s="262">
        <v>0.7</v>
      </c>
      <c r="D28" s="262"/>
      <c r="E28" s="262"/>
      <c r="F28" s="262"/>
      <c r="G28" s="262"/>
      <c r="H28" s="262"/>
      <c r="I28" s="262"/>
      <c r="J28" s="262"/>
      <c r="K28" s="262"/>
      <c r="L28" s="262"/>
      <c r="M28" s="262"/>
      <c r="N28" s="100">
        <f t="shared" si="0"/>
        <v>0</v>
      </c>
      <c r="O28" s="101">
        <f t="shared" si="1"/>
        <v>0.7</v>
      </c>
      <c r="P28" s="173" t="str">
        <f t="shared" si="2"/>
        <v>40</v>
      </c>
    </row>
    <row r="29" spans="1:16" ht="15.75" x14ac:dyDescent="0.25">
      <c r="A29" s="122">
        <f t="shared" si="3"/>
        <v>22</v>
      </c>
      <c r="B29" s="261" t="s">
        <v>636</v>
      </c>
      <c r="C29" s="262">
        <v>0.7</v>
      </c>
      <c r="D29" s="262"/>
      <c r="E29" s="262"/>
      <c r="F29" s="262"/>
      <c r="G29" s="262"/>
      <c r="H29" s="262"/>
      <c r="I29" s="262"/>
      <c r="J29" s="262"/>
      <c r="K29" s="262"/>
      <c r="L29" s="262"/>
      <c r="M29" s="262"/>
      <c r="N29" s="100">
        <f t="shared" si="0"/>
        <v>0</v>
      </c>
      <c r="O29" s="101">
        <f t="shared" si="1"/>
        <v>0.7</v>
      </c>
      <c r="P29" s="173" t="str">
        <f t="shared" si="2"/>
        <v>40</v>
      </c>
    </row>
    <row r="30" spans="1:16" ht="31.5" x14ac:dyDescent="0.25">
      <c r="A30" s="122">
        <f t="shared" si="3"/>
        <v>23</v>
      </c>
      <c r="B30" s="261" t="s">
        <v>637</v>
      </c>
      <c r="C30" s="262">
        <v>0.7</v>
      </c>
      <c r="D30" s="262">
        <v>0.03</v>
      </c>
      <c r="E30" s="262"/>
      <c r="F30" s="262"/>
      <c r="G30" s="262"/>
      <c r="H30" s="262">
        <v>0.03</v>
      </c>
      <c r="I30" s="262"/>
      <c r="J30" s="262"/>
      <c r="K30" s="262"/>
      <c r="L30" s="262">
        <v>0.03</v>
      </c>
      <c r="M30" s="262">
        <v>0.03</v>
      </c>
      <c r="N30" s="100">
        <f t="shared" si="0"/>
        <v>0.12</v>
      </c>
      <c r="O30" s="101">
        <f t="shared" si="1"/>
        <v>0.82</v>
      </c>
      <c r="P30" s="173" t="str">
        <f t="shared" si="2"/>
        <v>45</v>
      </c>
    </row>
    <row r="31" spans="1:16" ht="15.75" x14ac:dyDescent="0.25">
      <c r="A31" s="122">
        <f t="shared" si="3"/>
        <v>24</v>
      </c>
      <c r="B31" s="261" t="s">
        <v>638</v>
      </c>
      <c r="C31" s="262">
        <v>0.7</v>
      </c>
      <c r="D31" s="262">
        <v>0.03</v>
      </c>
      <c r="E31" s="262"/>
      <c r="F31" s="262"/>
      <c r="G31" s="262"/>
      <c r="H31" s="262">
        <v>0.03</v>
      </c>
      <c r="I31" s="262"/>
      <c r="J31" s="262"/>
      <c r="K31" s="262"/>
      <c r="L31" s="262">
        <v>0.03</v>
      </c>
      <c r="M31" s="262">
        <v>0.03</v>
      </c>
      <c r="N31" s="100">
        <f t="shared" si="0"/>
        <v>0.12</v>
      </c>
      <c r="O31" s="101">
        <f t="shared" si="1"/>
        <v>0.82</v>
      </c>
      <c r="P31" s="173" t="str">
        <f t="shared" si="2"/>
        <v>45</v>
      </c>
    </row>
    <row r="32" spans="1:16" ht="15.75" x14ac:dyDescent="0.25">
      <c r="A32" s="122">
        <f t="shared" si="3"/>
        <v>25</v>
      </c>
      <c r="B32" s="261" t="s">
        <v>639</v>
      </c>
      <c r="C32" s="262">
        <v>0.7</v>
      </c>
      <c r="D32" s="262"/>
      <c r="E32" s="262"/>
      <c r="F32" s="262"/>
      <c r="G32" s="262"/>
      <c r="H32" s="262">
        <v>0.03</v>
      </c>
      <c r="I32" s="262"/>
      <c r="J32" s="262">
        <v>0.02</v>
      </c>
      <c r="K32" s="262"/>
      <c r="L32" s="262">
        <v>0.03</v>
      </c>
      <c r="M32" s="262">
        <v>0.03</v>
      </c>
      <c r="N32" s="100">
        <f t="shared" si="0"/>
        <v>0.11</v>
      </c>
      <c r="O32" s="101">
        <f t="shared" si="1"/>
        <v>0.80999999999999994</v>
      </c>
      <c r="P32" s="173" t="str">
        <f t="shared" si="2"/>
        <v>45</v>
      </c>
    </row>
    <row r="33" spans="1:17" ht="21.75" customHeight="1" x14ac:dyDescent="0.25">
      <c r="A33" s="122">
        <f t="shared" si="3"/>
        <v>26</v>
      </c>
      <c r="B33" s="261" t="s">
        <v>640</v>
      </c>
      <c r="C33" s="262">
        <v>0.7</v>
      </c>
      <c r="D33" s="262"/>
      <c r="E33" s="262"/>
      <c r="F33" s="262"/>
      <c r="G33" s="262"/>
      <c r="H33" s="262">
        <v>0.03</v>
      </c>
      <c r="I33" s="262">
        <v>0.02</v>
      </c>
      <c r="J33" s="262">
        <v>0.02</v>
      </c>
      <c r="K33" s="262"/>
      <c r="L33" s="262"/>
      <c r="M33" s="262">
        <v>0.03</v>
      </c>
      <c r="N33" s="100">
        <f t="shared" si="0"/>
        <v>0.1</v>
      </c>
      <c r="O33" s="101">
        <f t="shared" si="1"/>
        <v>0.79999999999999993</v>
      </c>
      <c r="P33" s="173" t="str">
        <f t="shared" si="2"/>
        <v>45</v>
      </c>
    </row>
    <row r="34" spans="1:17" ht="21.75" customHeight="1" x14ac:dyDescent="0.25">
      <c r="A34" s="122">
        <f t="shared" si="3"/>
        <v>27</v>
      </c>
      <c r="B34" s="261" t="s">
        <v>641</v>
      </c>
      <c r="C34" s="262">
        <v>0.7</v>
      </c>
      <c r="D34" s="262">
        <v>0.03</v>
      </c>
      <c r="E34" s="262"/>
      <c r="F34" s="262"/>
      <c r="G34" s="262"/>
      <c r="H34" s="262">
        <v>0.03</v>
      </c>
      <c r="I34" s="262"/>
      <c r="J34" s="262"/>
      <c r="K34" s="262"/>
      <c r="L34" s="262">
        <v>0.03</v>
      </c>
      <c r="M34" s="262">
        <v>0.03</v>
      </c>
      <c r="N34" s="100">
        <f t="shared" si="0"/>
        <v>0.12</v>
      </c>
      <c r="O34" s="101">
        <f t="shared" si="1"/>
        <v>0.82</v>
      </c>
      <c r="P34" s="173" t="str">
        <f t="shared" si="2"/>
        <v>45</v>
      </c>
    </row>
    <row r="35" spans="1:17" ht="21.75" customHeight="1" x14ac:dyDescent="0.25">
      <c r="A35" s="122">
        <f t="shared" si="3"/>
        <v>28</v>
      </c>
      <c r="B35" s="261" t="s">
        <v>642</v>
      </c>
      <c r="C35" s="262">
        <v>0.7</v>
      </c>
      <c r="D35" s="262">
        <v>0.03</v>
      </c>
      <c r="E35" s="262">
        <v>7.0000000000000007E-2</v>
      </c>
      <c r="F35" s="262">
        <v>0.03</v>
      </c>
      <c r="G35" s="262"/>
      <c r="H35" s="262">
        <v>0.03</v>
      </c>
      <c r="I35" s="262">
        <v>0.02</v>
      </c>
      <c r="J35" s="262">
        <v>0.02</v>
      </c>
      <c r="K35" s="262"/>
      <c r="L35" s="262"/>
      <c r="M35" s="262"/>
      <c r="N35" s="100">
        <f t="shared" si="0"/>
        <v>0.19999999999999998</v>
      </c>
      <c r="O35" s="101">
        <f t="shared" si="1"/>
        <v>0.89999999999999991</v>
      </c>
      <c r="P35" s="173" t="str">
        <f t="shared" si="2"/>
        <v>50</v>
      </c>
    </row>
    <row r="36" spans="1:17" ht="21.75" customHeight="1" x14ac:dyDescent="0.25">
      <c r="A36" s="122">
        <f t="shared" si="3"/>
        <v>29</v>
      </c>
      <c r="B36" s="261" t="s">
        <v>643</v>
      </c>
      <c r="C36" s="262">
        <v>0.7</v>
      </c>
      <c r="D36" s="262"/>
      <c r="E36" s="262"/>
      <c r="F36" s="262"/>
      <c r="G36" s="262"/>
      <c r="H36" s="262"/>
      <c r="I36" s="262"/>
      <c r="J36" s="262"/>
      <c r="K36" s="262"/>
      <c r="L36" s="262"/>
      <c r="M36" s="262"/>
      <c r="N36" s="100">
        <f t="shared" si="0"/>
        <v>0</v>
      </c>
      <c r="O36" s="101">
        <f t="shared" si="1"/>
        <v>0.7</v>
      </c>
      <c r="P36" s="173" t="str">
        <f t="shared" si="2"/>
        <v>40</v>
      </c>
    </row>
    <row r="37" spans="1:17" ht="21.75" customHeight="1" x14ac:dyDescent="0.25">
      <c r="A37" s="122">
        <f t="shared" si="3"/>
        <v>30</v>
      </c>
      <c r="B37" s="261" t="s">
        <v>644</v>
      </c>
      <c r="C37" s="262">
        <v>0.7</v>
      </c>
      <c r="D37" s="262">
        <v>0.03</v>
      </c>
      <c r="E37" s="262"/>
      <c r="F37" s="262"/>
      <c r="G37" s="262">
        <v>0.02</v>
      </c>
      <c r="H37" s="262"/>
      <c r="I37" s="262"/>
      <c r="J37" s="262"/>
      <c r="K37" s="262"/>
      <c r="L37" s="262"/>
      <c r="M37" s="262">
        <v>0.03</v>
      </c>
      <c r="N37" s="100">
        <f t="shared" si="0"/>
        <v>0.08</v>
      </c>
      <c r="O37" s="101">
        <f t="shared" si="1"/>
        <v>0.77999999999999992</v>
      </c>
      <c r="P37" s="173" t="str">
        <f t="shared" si="2"/>
        <v>40</v>
      </c>
    </row>
    <row r="38" spans="1:17" ht="21.75" customHeight="1" x14ac:dyDescent="0.25">
      <c r="A38" s="122">
        <f t="shared" si="3"/>
        <v>31</v>
      </c>
      <c r="B38" s="261" t="s">
        <v>645</v>
      </c>
      <c r="C38" s="262">
        <v>0.7</v>
      </c>
      <c r="D38" s="262">
        <v>0.03</v>
      </c>
      <c r="E38" s="262">
        <v>7.0000000000000007E-2</v>
      </c>
      <c r="F38" s="262"/>
      <c r="G38" s="262">
        <v>0.02</v>
      </c>
      <c r="H38" s="262"/>
      <c r="I38" s="262"/>
      <c r="J38" s="262"/>
      <c r="K38" s="262"/>
      <c r="L38" s="262"/>
      <c r="M38" s="262">
        <v>0.03</v>
      </c>
      <c r="N38" s="100">
        <f t="shared" si="0"/>
        <v>0.15000000000000002</v>
      </c>
      <c r="O38" s="101">
        <f t="shared" si="1"/>
        <v>0.85</v>
      </c>
      <c r="P38" s="173" t="str">
        <f t="shared" si="2"/>
        <v>45</v>
      </c>
    </row>
    <row r="39" spans="1:17" ht="21.75" customHeight="1" x14ac:dyDescent="0.25">
      <c r="A39" s="122">
        <f t="shared" si="3"/>
        <v>32</v>
      </c>
      <c r="B39" s="265" t="s">
        <v>646</v>
      </c>
      <c r="C39" s="262">
        <v>0.7</v>
      </c>
      <c r="D39" s="262">
        <v>0.03</v>
      </c>
      <c r="E39" s="262">
        <v>7.0000000000000007E-2</v>
      </c>
      <c r="F39" s="262"/>
      <c r="G39" s="262">
        <v>0.02</v>
      </c>
      <c r="H39" s="262"/>
      <c r="I39" s="262"/>
      <c r="J39" s="262"/>
      <c r="K39" s="262"/>
      <c r="L39" s="262"/>
      <c r="M39" s="262">
        <v>0.03</v>
      </c>
      <c r="N39" s="100">
        <f t="shared" si="0"/>
        <v>0.15000000000000002</v>
      </c>
      <c r="O39" s="101">
        <f t="shared" si="1"/>
        <v>0.85</v>
      </c>
      <c r="P39" s="173" t="str">
        <f t="shared" si="2"/>
        <v>45</v>
      </c>
    </row>
    <row r="40" spans="1:17" ht="30.75" customHeight="1" x14ac:dyDescent="0.25">
      <c r="A40" s="266"/>
      <c r="B40" s="471" t="s">
        <v>647</v>
      </c>
      <c r="C40" s="472"/>
      <c r="D40" s="472"/>
      <c r="E40" s="472"/>
      <c r="F40" s="472"/>
      <c r="G40" s="472"/>
      <c r="H40" s="472"/>
      <c r="I40" s="472"/>
      <c r="J40" s="472"/>
      <c r="K40" s="472"/>
      <c r="L40" s="472"/>
      <c r="M40" s="472"/>
      <c r="N40" s="472"/>
      <c r="O40" s="472"/>
      <c r="P40" s="472"/>
    </row>
    <row r="41" spans="1:17" ht="15.75" x14ac:dyDescent="0.25">
      <c r="A41" s="473" t="s">
        <v>6</v>
      </c>
      <c r="B41" s="473"/>
      <c r="C41" s="473"/>
      <c r="D41" s="473"/>
      <c r="E41" s="473"/>
      <c r="F41" s="473"/>
      <c r="G41" s="473"/>
      <c r="H41" s="473"/>
      <c r="I41" s="473"/>
      <c r="J41" s="473"/>
      <c r="K41" s="473"/>
      <c r="L41" s="473"/>
      <c r="M41" s="473"/>
      <c r="N41" s="473"/>
      <c r="O41" s="473"/>
      <c r="P41" s="473"/>
    </row>
    <row r="42" spans="1:17" ht="52.5" customHeight="1" x14ac:dyDescent="0.25">
      <c r="A42" s="83" t="s">
        <v>7</v>
      </c>
      <c r="B42" s="474" t="s">
        <v>8</v>
      </c>
      <c r="C42" s="475"/>
      <c r="D42" s="476" t="s">
        <v>9</v>
      </c>
      <c r="E42" s="477"/>
      <c r="F42" s="476" t="s">
        <v>10</v>
      </c>
      <c r="G42" s="477" t="s">
        <v>10</v>
      </c>
      <c r="H42" s="476" t="s">
        <v>11</v>
      </c>
      <c r="I42" s="478"/>
      <c r="J42" s="478"/>
      <c r="K42" s="477"/>
      <c r="L42" s="476" t="s">
        <v>12</v>
      </c>
      <c r="M42" s="475"/>
      <c r="N42" s="476" t="s">
        <v>13</v>
      </c>
      <c r="O42" s="475"/>
      <c r="P42" s="267" t="s">
        <v>14</v>
      </c>
    </row>
    <row r="43" spans="1:17" ht="63" customHeight="1" x14ac:dyDescent="0.25">
      <c r="A43" s="84">
        <v>1</v>
      </c>
      <c r="B43" s="464" t="s">
        <v>648</v>
      </c>
      <c r="C43" s="465"/>
      <c r="D43" s="484">
        <v>43800</v>
      </c>
      <c r="E43" s="475"/>
      <c r="F43" s="484">
        <v>43801</v>
      </c>
      <c r="G43" s="475"/>
      <c r="H43" s="485">
        <v>18</v>
      </c>
      <c r="I43" s="486"/>
      <c r="J43" s="487"/>
      <c r="K43" s="475"/>
      <c r="L43" s="485">
        <v>18</v>
      </c>
      <c r="M43" s="475"/>
      <c r="N43" s="485"/>
      <c r="O43" s="475"/>
      <c r="P43" s="268">
        <v>0.03</v>
      </c>
      <c r="Q43" s="269"/>
    </row>
    <row r="44" spans="1:17" ht="39" customHeight="1" x14ac:dyDescent="0.25">
      <c r="A44" s="84">
        <f>A43+1</f>
        <v>2</v>
      </c>
      <c r="B44" s="464" t="s">
        <v>649</v>
      </c>
      <c r="C44" s="465"/>
      <c r="D44" s="484">
        <v>43556</v>
      </c>
      <c r="E44" s="475"/>
      <c r="F44" s="484"/>
      <c r="G44" s="475"/>
      <c r="H44" s="485">
        <v>7</v>
      </c>
      <c r="I44" s="486"/>
      <c r="J44" s="487"/>
      <c r="K44" s="475"/>
      <c r="L44" s="485">
        <v>7</v>
      </c>
      <c r="M44" s="475"/>
      <c r="N44" s="485"/>
      <c r="O44" s="475"/>
      <c r="P44" s="268">
        <v>7.0000000000000007E-2</v>
      </c>
    </row>
    <row r="45" spans="1:17" ht="24.75" customHeight="1" x14ac:dyDescent="0.25">
      <c r="A45" s="84">
        <f t="shared" ref="A45:A52" si="4">A44+1</f>
        <v>3</v>
      </c>
      <c r="B45" s="464" t="s">
        <v>650</v>
      </c>
      <c r="C45" s="465"/>
      <c r="D45" s="484">
        <v>43556</v>
      </c>
      <c r="E45" s="475"/>
      <c r="F45" s="484"/>
      <c r="G45" s="475"/>
      <c r="H45" s="485">
        <v>5</v>
      </c>
      <c r="I45" s="486"/>
      <c r="J45" s="487"/>
      <c r="K45" s="475"/>
      <c r="L45" s="485">
        <v>4</v>
      </c>
      <c r="M45" s="475"/>
      <c r="N45" s="485"/>
      <c r="O45" s="475"/>
      <c r="P45" s="268">
        <v>0.03</v>
      </c>
    </row>
    <row r="46" spans="1:17" ht="39" customHeight="1" x14ac:dyDescent="0.25">
      <c r="A46" s="84">
        <f t="shared" si="4"/>
        <v>4</v>
      </c>
      <c r="B46" s="464" t="s">
        <v>651</v>
      </c>
      <c r="C46" s="465"/>
      <c r="D46" s="484">
        <v>43801</v>
      </c>
      <c r="E46" s="475"/>
      <c r="F46" s="484" t="s">
        <v>652</v>
      </c>
      <c r="G46" s="475"/>
      <c r="H46" s="485">
        <v>8</v>
      </c>
      <c r="I46" s="486"/>
      <c r="J46" s="487"/>
      <c r="K46" s="475"/>
      <c r="L46" s="485">
        <v>8</v>
      </c>
      <c r="M46" s="475"/>
      <c r="N46" s="485"/>
      <c r="O46" s="475"/>
      <c r="P46" s="268">
        <v>0.02</v>
      </c>
    </row>
    <row r="47" spans="1:17" ht="52.5" customHeight="1" x14ac:dyDescent="0.25">
      <c r="A47" s="84">
        <f t="shared" si="4"/>
        <v>5</v>
      </c>
      <c r="B47" s="464" t="s">
        <v>653</v>
      </c>
      <c r="C47" s="465"/>
      <c r="D47" s="484" t="s">
        <v>602</v>
      </c>
      <c r="E47" s="475"/>
      <c r="F47" s="484" t="s">
        <v>654</v>
      </c>
      <c r="G47" s="475"/>
      <c r="H47" s="485">
        <v>18</v>
      </c>
      <c r="I47" s="486"/>
      <c r="J47" s="487"/>
      <c r="K47" s="475"/>
      <c r="L47" s="485">
        <v>18</v>
      </c>
      <c r="M47" s="475"/>
      <c r="N47" s="485"/>
      <c r="O47" s="475"/>
      <c r="P47" s="268">
        <v>0.03</v>
      </c>
    </row>
    <row r="48" spans="1:17" ht="43.5" customHeight="1" x14ac:dyDescent="0.25">
      <c r="A48" s="84">
        <f t="shared" si="4"/>
        <v>6</v>
      </c>
      <c r="B48" s="464" t="s">
        <v>655</v>
      </c>
      <c r="C48" s="465"/>
      <c r="D48" s="484">
        <v>43558</v>
      </c>
      <c r="E48" s="475"/>
      <c r="F48" s="484">
        <v>43773</v>
      </c>
      <c r="G48" s="475"/>
      <c r="H48" s="485">
        <v>6</v>
      </c>
      <c r="I48" s="486"/>
      <c r="J48" s="487"/>
      <c r="K48" s="475"/>
      <c r="L48" s="485">
        <v>6</v>
      </c>
      <c r="M48" s="475"/>
      <c r="N48" s="485"/>
      <c r="O48" s="475"/>
      <c r="P48" s="268">
        <v>0.02</v>
      </c>
    </row>
    <row r="49" spans="1:16" ht="37.5" customHeight="1" x14ac:dyDescent="0.25">
      <c r="A49" s="84">
        <f t="shared" si="4"/>
        <v>7</v>
      </c>
      <c r="B49" s="464" t="s">
        <v>656</v>
      </c>
      <c r="C49" s="465"/>
      <c r="D49" s="484" t="s">
        <v>657</v>
      </c>
      <c r="E49" s="475"/>
      <c r="F49" s="484"/>
      <c r="G49" s="475"/>
      <c r="H49" s="485">
        <v>8</v>
      </c>
      <c r="I49" s="486"/>
      <c r="J49" s="487"/>
      <c r="K49" s="475"/>
      <c r="L49" s="485">
        <v>8</v>
      </c>
      <c r="M49" s="475"/>
      <c r="N49" s="485"/>
      <c r="O49" s="475"/>
      <c r="P49" s="268">
        <v>0.02</v>
      </c>
    </row>
    <row r="50" spans="1:16" ht="30" customHeight="1" x14ac:dyDescent="0.25">
      <c r="A50" s="84">
        <f t="shared" si="4"/>
        <v>8</v>
      </c>
      <c r="B50" s="464" t="s">
        <v>658</v>
      </c>
      <c r="C50" s="465">
        <v>43711</v>
      </c>
      <c r="D50" s="484">
        <v>43711</v>
      </c>
      <c r="E50" s="475"/>
      <c r="F50" s="484">
        <v>43711</v>
      </c>
      <c r="G50" s="475"/>
      <c r="H50" s="485">
        <v>6</v>
      </c>
      <c r="I50" s="486"/>
      <c r="J50" s="487"/>
      <c r="K50" s="475"/>
      <c r="L50" s="485">
        <v>6</v>
      </c>
      <c r="M50" s="475"/>
      <c r="N50" s="485"/>
      <c r="O50" s="475"/>
      <c r="P50" s="268">
        <v>0.02</v>
      </c>
    </row>
    <row r="51" spans="1:16" ht="159" customHeight="1" x14ac:dyDescent="0.25">
      <c r="A51" s="84">
        <f t="shared" si="4"/>
        <v>9</v>
      </c>
      <c r="B51" s="464" t="s">
        <v>659</v>
      </c>
      <c r="C51" s="465">
        <v>43711</v>
      </c>
      <c r="D51" s="484" t="s">
        <v>660</v>
      </c>
      <c r="E51" s="475"/>
      <c r="F51" s="484" t="s">
        <v>660</v>
      </c>
      <c r="G51" s="475"/>
      <c r="H51" s="485">
        <v>17</v>
      </c>
      <c r="I51" s="486"/>
      <c r="J51" s="487"/>
      <c r="K51" s="475"/>
      <c r="L51" s="485">
        <v>17</v>
      </c>
      <c r="M51" s="475"/>
      <c r="N51" s="485"/>
      <c r="O51" s="475"/>
      <c r="P51" s="268">
        <v>0.03</v>
      </c>
    </row>
    <row r="52" spans="1:16" ht="27.75" customHeight="1" x14ac:dyDescent="0.25">
      <c r="A52" s="84">
        <f t="shared" si="4"/>
        <v>10</v>
      </c>
      <c r="B52" s="464" t="s">
        <v>661</v>
      </c>
      <c r="C52" s="465">
        <v>43711</v>
      </c>
      <c r="D52" s="484" t="s">
        <v>259</v>
      </c>
      <c r="E52" s="475"/>
      <c r="F52" s="484"/>
      <c r="G52" s="475"/>
      <c r="H52" s="485">
        <v>16</v>
      </c>
      <c r="I52" s="486"/>
      <c r="J52" s="487"/>
      <c r="K52" s="475"/>
      <c r="L52" s="485">
        <v>16</v>
      </c>
      <c r="M52" s="475"/>
      <c r="N52" s="485"/>
      <c r="O52" s="475"/>
      <c r="P52" s="268">
        <v>0.03</v>
      </c>
    </row>
    <row r="53" spans="1:16" ht="15.75" x14ac:dyDescent="0.25">
      <c r="A53" s="266"/>
      <c r="B53" s="266"/>
      <c r="C53" s="266"/>
      <c r="D53" s="266"/>
      <c r="E53" s="266"/>
      <c r="F53" s="266"/>
      <c r="G53" s="266"/>
      <c r="H53" s="266"/>
      <c r="I53" s="266"/>
      <c r="J53" s="488" t="s">
        <v>305</v>
      </c>
      <c r="K53" s="489"/>
      <c r="L53" s="489"/>
      <c r="M53" s="489"/>
      <c r="N53" s="489"/>
      <c r="O53" s="489"/>
      <c r="P53" s="489"/>
    </row>
    <row r="54" spans="1:16" ht="15.75" x14ac:dyDescent="0.25">
      <c r="A54" s="266"/>
      <c r="B54" s="266"/>
      <c r="C54" s="266"/>
      <c r="D54" s="266"/>
      <c r="E54" s="266"/>
      <c r="F54" s="266"/>
      <c r="G54" s="266"/>
      <c r="H54" s="266"/>
      <c r="I54" s="266"/>
      <c r="J54" s="490" t="s">
        <v>535</v>
      </c>
      <c r="K54" s="489"/>
      <c r="L54" s="489"/>
      <c r="M54" s="489"/>
      <c r="N54" s="489"/>
      <c r="O54" s="489"/>
      <c r="P54" s="489"/>
    </row>
    <row r="55" spans="1:16" ht="15.75" x14ac:dyDescent="0.25">
      <c r="A55" s="266"/>
      <c r="B55" s="266"/>
      <c r="C55" s="266"/>
      <c r="D55" s="266"/>
      <c r="E55" s="266"/>
      <c r="F55" s="266"/>
      <c r="G55" s="266"/>
      <c r="H55" s="266"/>
      <c r="I55" s="266"/>
      <c r="J55" s="266"/>
      <c r="K55" s="266"/>
      <c r="L55" s="266"/>
      <c r="M55" s="266"/>
      <c r="N55" s="266"/>
      <c r="O55" s="266"/>
      <c r="P55" s="266"/>
    </row>
    <row r="56" spans="1:16" ht="15.75" x14ac:dyDescent="0.25">
      <c r="A56" s="266"/>
      <c r="B56" s="266"/>
      <c r="C56" s="266"/>
      <c r="D56" s="266"/>
      <c r="E56" s="266"/>
      <c r="F56" s="266"/>
      <c r="G56" s="266"/>
      <c r="H56" s="266"/>
      <c r="I56" s="266"/>
      <c r="J56" s="266"/>
      <c r="K56" s="266"/>
      <c r="L56" s="266"/>
      <c r="M56" s="266"/>
      <c r="N56" s="266"/>
      <c r="O56" s="266"/>
      <c r="P56" s="266"/>
    </row>
    <row r="57" spans="1:16" ht="15.75" x14ac:dyDescent="0.25">
      <c r="A57" s="266"/>
      <c r="B57" s="266"/>
      <c r="C57" s="266"/>
      <c r="D57" s="266"/>
      <c r="E57" s="266"/>
      <c r="F57" s="266"/>
      <c r="G57" s="266"/>
      <c r="H57" s="266"/>
      <c r="I57" s="266"/>
      <c r="J57" s="266"/>
      <c r="K57" s="266"/>
      <c r="L57" s="266"/>
      <c r="M57" s="266"/>
      <c r="N57" s="266"/>
      <c r="O57" s="266"/>
      <c r="P57" s="266"/>
    </row>
    <row r="58" spans="1:16" ht="15.75" x14ac:dyDescent="0.25">
      <c r="A58" s="266"/>
      <c r="B58" s="266"/>
      <c r="C58" s="266"/>
      <c r="D58" s="266"/>
      <c r="E58" s="266"/>
      <c r="F58" s="266"/>
      <c r="G58" s="266"/>
      <c r="H58" s="266"/>
      <c r="I58" s="266"/>
      <c r="J58" s="266"/>
      <c r="K58" s="266"/>
      <c r="L58" s="266"/>
      <c r="M58" s="266"/>
      <c r="N58" s="266"/>
      <c r="O58" s="266"/>
      <c r="P58" s="266"/>
    </row>
    <row r="59" spans="1:16" ht="15.75" x14ac:dyDescent="0.25">
      <c r="A59" s="266"/>
      <c r="B59" s="266"/>
      <c r="C59" s="266"/>
      <c r="D59" s="266"/>
      <c r="E59" s="266"/>
      <c r="F59" s="266"/>
      <c r="G59" s="266"/>
      <c r="H59" s="266"/>
      <c r="I59" s="266"/>
      <c r="J59" s="490" t="s">
        <v>615</v>
      </c>
      <c r="K59" s="489"/>
      <c r="L59" s="489"/>
      <c r="M59" s="489"/>
      <c r="N59" s="489"/>
      <c r="O59" s="489"/>
      <c r="P59" s="489"/>
    </row>
  </sheetData>
  <mergeCells count="82">
    <mergeCell ref="J53:P53"/>
    <mergeCell ref="J54:P54"/>
    <mergeCell ref="J59:P59"/>
    <mergeCell ref="B52:C52"/>
    <mergeCell ref="D52:E52"/>
    <mergeCell ref="F52:G52"/>
    <mergeCell ref="H52:K52"/>
    <mergeCell ref="L52:M52"/>
    <mergeCell ref="N52:O52"/>
    <mergeCell ref="N51:O51"/>
    <mergeCell ref="B50:C50"/>
    <mergeCell ref="D50:E50"/>
    <mergeCell ref="F50:G50"/>
    <mergeCell ref="H50:K50"/>
    <mergeCell ref="L50:M50"/>
    <mergeCell ref="N50:O50"/>
    <mergeCell ref="B51:C51"/>
    <mergeCell ref="D51:E51"/>
    <mergeCell ref="F51:G51"/>
    <mergeCell ref="H51:K51"/>
    <mergeCell ref="L51:M51"/>
    <mergeCell ref="N49:O49"/>
    <mergeCell ref="B48:C48"/>
    <mergeCell ref="D48:E48"/>
    <mergeCell ref="F48:G48"/>
    <mergeCell ref="H48:K48"/>
    <mergeCell ref="L48:M48"/>
    <mergeCell ref="N48:O48"/>
    <mergeCell ref="B49:C49"/>
    <mergeCell ref="D49:E49"/>
    <mergeCell ref="F49:G49"/>
    <mergeCell ref="H49:K49"/>
    <mergeCell ref="L49:M49"/>
    <mergeCell ref="N47:O47"/>
    <mergeCell ref="B46:C46"/>
    <mergeCell ref="D46:E46"/>
    <mergeCell ref="F46:G46"/>
    <mergeCell ref="H46:K46"/>
    <mergeCell ref="L46:M46"/>
    <mergeCell ref="N46:O46"/>
    <mergeCell ref="B47:C47"/>
    <mergeCell ref="D47:E47"/>
    <mergeCell ref="F47:G47"/>
    <mergeCell ref="H47:K47"/>
    <mergeCell ref="L47:M47"/>
    <mergeCell ref="N45:O45"/>
    <mergeCell ref="N44:O44"/>
    <mergeCell ref="N43:O43"/>
    <mergeCell ref="B44:C44"/>
    <mergeCell ref="D44:E44"/>
    <mergeCell ref="F44:G44"/>
    <mergeCell ref="H44:K44"/>
    <mergeCell ref="L44:M44"/>
    <mergeCell ref="B45:C45"/>
    <mergeCell ref="D45:E45"/>
    <mergeCell ref="F45:G45"/>
    <mergeCell ref="H45:K45"/>
    <mergeCell ref="L45:M45"/>
    <mergeCell ref="B6:B7"/>
    <mergeCell ref="C6:C7"/>
    <mergeCell ref="D6:N6"/>
    <mergeCell ref="O6:O7"/>
    <mergeCell ref="D43:E43"/>
    <mergeCell ref="F43:G43"/>
    <mergeCell ref="H43:K43"/>
    <mergeCell ref="L43:M43"/>
    <mergeCell ref="B43:C43"/>
    <mergeCell ref="A1:J1"/>
    <mergeCell ref="A2:J2"/>
    <mergeCell ref="K2:M2"/>
    <mergeCell ref="A4:P4"/>
    <mergeCell ref="A5:P5"/>
    <mergeCell ref="P6:P7"/>
    <mergeCell ref="B40:P40"/>
    <mergeCell ref="A41:P41"/>
    <mergeCell ref="B42:C42"/>
    <mergeCell ref="D42:E42"/>
    <mergeCell ref="F42:G42"/>
    <mergeCell ref="H42:K42"/>
    <mergeCell ref="L42:M42"/>
    <mergeCell ref="N42:O42"/>
    <mergeCell ref="A6:A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opLeftCell="A34" workbookViewId="0">
      <selection activeCell="C40" sqref="C40"/>
    </sheetView>
  </sheetViews>
  <sheetFormatPr defaultRowHeight="15" x14ac:dyDescent="0.25"/>
  <cols>
    <col min="1" max="1" width="5.28515625" customWidth="1"/>
    <col min="2" max="2" width="19.140625" customWidth="1"/>
    <col min="3" max="3" width="12.28515625" customWidth="1"/>
    <col min="4" max="4" width="11.85546875" customWidth="1"/>
    <col min="5" max="5" width="14.42578125" customWidth="1"/>
    <col min="6" max="6" width="12.7109375" customWidth="1"/>
    <col min="7" max="7" width="10.42578125" customWidth="1"/>
    <col min="8" max="10" width="12.140625" customWidth="1"/>
    <col min="11" max="11" width="8.7109375" customWidth="1"/>
    <col min="12" max="12" width="11.28515625" customWidth="1"/>
    <col min="13" max="13" width="2.140625" customWidth="1"/>
    <col min="14" max="14" width="7.42578125" customWidth="1"/>
    <col min="15" max="15" width="3.5703125" customWidth="1"/>
  </cols>
  <sheetData>
    <row r="1" spans="1:15" ht="35.25" customHeight="1" x14ac:dyDescent="0.25">
      <c r="A1" s="360" t="s">
        <v>176</v>
      </c>
      <c r="B1" s="360"/>
      <c r="C1" s="360"/>
      <c r="D1" s="360"/>
      <c r="E1" s="360"/>
      <c r="F1" s="5"/>
      <c r="G1" s="5"/>
      <c r="H1" s="5"/>
      <c r="I1" s="5"/>
      <c r="J1" s="5"/>
      <c r="K1" s="5"/>
      <c r="L1" s="5"/>
    </row>
    <row r="2" spans="1:15" ht="25.5" customHeight="1" x14ac:dyDescent="0.25">
      <c r="A2" s="361" t="s">
        <v>662</v>
      </c>
      <c r="B2" s="361"/>
      <c r="C2" s="361"/>
      <c r="D2" s="361"/>
      <c r="E2" s="361"/>
      <c r="F2" s="5"/>
      <c r="G2" s="5"/>
      <c r="H2" s="5"/>
      <c r="I2" s="5"/>
      <c r="J2" s="5"/>
      <c r="K2" s="5"/>
      <c r="L2" s="5"/>
    </row>
    <row r="3" spans="1:15" x14ac:dyDescent="0.25">
      <c r="A3" s="3"/>
      <c r="B3" s="3"/>
      <c r="C3" s="3"/>
      <c r="D3" s="5"/>
      <c r="E3" s="5"/>
      <c r="F3" s="5"/>
      <c r="G3" s="5"/>
      <c r="H3" s="5"/>
      <c r="I3" s="5"/>
      <c r="J3" s="5"/>
      <c r="K3" s="5"/>
      <c r="L3" s="5"/>
    </row>
    <row r="4" spans="1:15" ht="29.25" customHeight="1" x14ac:dyDescent="0.3">
      <c r="A4" s="353" t="s">
        <v>102</v>
      </c>
      <c r="B4" s="353"/>
      <c r="C4" s="353"/>
      <c r="D4" s="353"/>
      <c r="E4" s="353"/>
      <c r="F4" s="353"/>
      <c r="G4" s="353"/>
      <c r="H4" s="353"/>
      <c r="I4" s="353"/>
      <c r="J4" s="353"/>
      <c r="K4" s="353"/>
      <c r="L4" s="353"/>
      <c r="N4" s="10">
        <v>0.3</v>
      </c>
      <c r="O4" s="11">
        <v>9</v>
      </c>
    </row>
    <row r="5" spans="1:15" ht="20.25" x14ac:dyDescent="0.3">
      <c r="A5" s="325"/>
      <c r="B5" s="325"/>
      <c r="C5" s="325"/>
      <c r="D5" s="325"/>
      <c r="E5" s="325"/>
      <c r="F5" s="325"/>
      <c r="G5" s="325"/>
      <c r="H5" s="325"/>
      <c r="I5" s="325"/>
      <c r="J5" s="325"/>
      <c r="K5" s="325"/>
      <c r="L5" s="325"/>
      <c r="N5" s="11">
        <f>(O5*N4)/O4</f>
        <v>3.3333333333333333E-2</v>
      </c>
      <c r="O5" s="11">
        <v>1</v>
      </c>
    </row>
    <row r="6" spans="1:15" s="1" customFormat="1" ht="45.75" customHeight="1" x14ac:dyDescent="0.25">
      <c r="A6" s="319" t="s">
        <v>0</v>
      </c>
      <c r="B6" s="319" t="s">
        <v>1</v>
      </c>
      <c r="C6" s="354" t="s">
        <v>18</v>
      </c>
      <c r="D6" s="316" t="s">
        <v>2</v>
      </c>
      <c r="E6" s="317"/>
      <c r="F6" s="317"/>
      <c r="G6" s="317"/>
      <c r="H6" s="317"/>
      <c r="I6" s="317"/>
      <c r="J6" s="318"/>
      <c r="K6" s="326" t="s">
        <v>4</v>
      </c>
      <c r="L6" s="323" t="s">
        <v>5</v>
      </c>
    </row>
    <row r="7" spans="1:15" s="1" customFormat="1" ht="96" customHeight="1" x14ac:dyDescent="0.25">
      <c r="A7" s="320"/>
      <c r="B7" s="320"/>
      <c r="C7" s="355"/>
      <c r="D7" s="7" t="s">
        <v>663</v>
      </c>
      <c r="E7" s="274" t="s">
        <v>664</v>
      </c>
      <c r="F7" s="8" t="s">
        <v>665</v>
      </c>
      <c r="G7" s="7" t="s">
        <v>666</v>
      </c>
      <c r="H7" s="15" t="s">
        <v>667</v>
      </c>
      <c r="I7" s="15" t="s">
        <v>668</v>
      </c>
      <c r="J7" s="15" t="s">
        <v>109</v>
      </c>
      <c r="K7" s="327"/>
      <c r="L7" s="324"/>
    </row>
    <row r="8" spans="1:15" ht="21.75" customHeight="1" x14ac:dyDescent="0.25">
      <c r="A8" s="2">
        <v>1</v>
      </c>
      <c r="B8" s="193" t="s">
        <v>669</v>
      </c>
      <c r="C8" s="268">
        <v>0.7</v>
      </c>
      <c r="D8" s="16">
        <v>6.6000000000000003E-2</v>
      </c>
      <c r="E8" s="16">
        <v>6.6000000000000003E-2</v>
      </c>
      <c r="F8" s="16">
        <v>3.3000000000000002E-2</v>
      </c>
      <c r="G8" s="16"/>
      <c r="H8" s="16">
        <v>3.3000000000000002E-2</v>
      </c>
      <c r="I8" s="16">
        <v>3.3000000000000002E-2</v>
      </c>
      <c r="J8" s="275">
        <v>0.23</v>
      </c>
      <c r="K8" s="18">
        <v>0.93</v>
      </c>
      <c r="L8" s="276">
        <v>50</v>
      </c>
    </row>
    <row r="9" spans="1:15" ht="21.75" customHeight="1" x14ac:dyDescent="0.25">
      <c r="A9" s="2">
        <v>2</v>
      </c>
      <c r="B9" s="193" t="s">
        <v>670</v>
      </c>
      <c r="C9" s="268">
        <v>0.7</v>
      </c>
      <c r="D9" s="16">
        <v>6.6000000000000003E-2</v>
      </c>
      <c r="E9" s="16">
        <v>6.6000000000000003E-2</v>
      </c>
      <c r="F9" s="16">
        <v>3.3000000000000002E-2</v>
      </c>
      <c r="G9" s="16">
        <v>6.6000000000000003E-2</v>
      </c>
      <c r="H9" s="16"/>
      <c r="I9" s="16"/>
      <c r="J9" s="275">
        <v>0.23</v>
      </c>
      <c r="K9" s="18">
        <v>0.93</v>
      </c>
      <c r="L9" s="276">
        <v>50</v>
      </c>
    </row>
    <row r="10" spans="1:15" ht="21.75" customHeight="1" x14ac:dyDescent="0.25">
      <c r="A10" s="2">
        <v>3</v>
      </c>
      <c r="B10" s="193" t="s">
        <v>671</v>
      </c>
      <c r="C10" s="268">
        <v>0.7</v>
      </c>
      <c r="D10" s="16">
        <v>6.6000000000000003E-2</v>
      </c>
      <c r="E10" s="16">
        <v>6.6000000000000003E-2</v>
      </c>
      <c r="F10" s="16">
        <v>3.3000000000000002E-2</v>
      </c>
      <c r="G10" s="16"/>
      <c r="H10" s="16">
        <v>6.6000000000000003E-2</v>
      </c>
      <c r="I10" s="16"/>
      <c r="J10" s="275">
        <v>0.23</v>
      </c>
      <c r="K10" s="18">
        <v>0.93</v>
      </c>
      <c r="L10" s="276">
        <v>50</v>
      </c>
    </row>
    <row r="11" spans="1:15" ht="21.75" customHeight="1" x14ac:dyDescent="0.25">
      <c r="A11" s="2">
        <v>4</v>
      </c>
      <c r="B11" s="193" t="s">
        <v>672</v>
      </c>
      <c r="C11" s="268">
        <v>0.7</v>
      </c>
      <c r="D11" s="16">
        <v>6.6000000000000003E-2</v>
      </c>
      <c r="E11" s="16">
        <v>6.6000000000000003E-2</v>
      </c>
      <c r="F11" s="16">
        <v>3.3000000000000002E-2</v>
      </c>
      <c r="G11" s="16"/>
      <c r="H11" s="16">
        <v>3.3000000000000002E-2</v>
      </c>
      <c r="I11" s="16"/>
      <c r="J11" s="275">
        <v>0.2</v>
      </c>
      <c r="K11" s="18">
        <v>0.9</v>
      </c>
      <c r="L11" s="276">
        <v>50</v>
      </c>
    </row>
    <row r="12" spans="1:15" ht="21.75" customHeight="1" x14ac:dyDescent="0.25">
      <c r="A12" s="2">
        <v>5</v>
      </c>
      <c r="B12" s="193" t="s">
        <v>673</v>
      </c>
      <c r="C12" s="268">
        <v>0.6</v>
      </c>
      <c r="D12" s="16">
        <v>6.6000000000000003E-2</v>
      </c>
      <c r="E12" s="16">
        <v>6.6000000000000003E-2</v>
      </c>
      <c r="F12" s="16">
        <v>3.3000000000000002E-2</v>
      </c>
      <c r="G12" s="2"/>
      <c r="H12" s="16">
        <v>3.3000000000000002E-2</v>
      </c>
      <c r="I12" s="16"/>
      <c r="J12" s="17">
        <v>0.2</v>
      </c>
      <c r="K12" s="18">
        <v>0.8</v>
      </c>
      <c r="L12" s="276">
        <v>50</v>
      </c>
    </row>
    <row r="13" spans="1:15" ht="21.75" customHeight="1" x14ac:dyDescent="0.25">
      <c r="A13" s="2">
        <v>6</v>
      </c>
      <c r="B13" s="193" t="s">
        <v>674</v>
      </c>
      <c r="C13" s="268">
        <v>0.6</v>
      </c>
      <c r="D13" s="16">
        <v>6.6000000000000003E-2</v>
      </c>
      <c r="E13" s="16">
        <v>6.6000000000000003E-2</v>
      </c>
      <c r="F13" s="16"/>
      <c r="G13" s="2"/>
      <c r="H13" s="16">
        <v>3.3000000000000002E-2</v>
      </c>
      <c r="I13" s="17"/>
      <c r="J13" s="17">
        <v>0.17</v>
      </c>
      <c r="K13" s="18">
        <v>0.77</v>
      </c>
      <c r="L13" s="276">
        <v>40</v>
      </c>
    </row>
    <row r="14" spans="1:15" ht="21.75" customHeight="1" x14ac:dyDescent="0.25">
      <c r="A14" s="2">
        <v>7</v>
      </c>
      <c r="B14" s="193" t="s">
        <v>675</v>
      </c>
      <c r="C14" s="268">
        <v>0.6</v>
      </c>
      <c r="D14" s="16"/>
      <c r="E14" s="60"/>
      <c r="F14" s="16"/>
      <c r="G14" s="2"/>
      <c r="H14" s="16">
        <v>3.3000000000000002E-2</v>
      </c>
      <c r="I14" s="17"/>
      <c r="J14" s="17">
        <v>0.03</v>
      </c>
      <c r="K14" s="18">
        <v>0.63</v>
      </c>
      <c r="L14" s="276">
        <v>30</v>
      </c>
    </row>
    <row r="15" spans="1:15" ht="21.75" customHeight="1" x14ac:dyDescent="0.25">
      <c r="A15" s="2">
        <v>8</v>
      </c>
      <c r="B15" s="193" t="s">
        <v>676</v>
      </c>
      <c r="C15" s="268">
        <v>0.6</v>
      </c>
      <c r="D15" s="16"/>
      <c r="E15" s="16">
        <v>6.6000000000000003E-2</v>
      </c>
      <c r="F15" s="16"/>
      <c r="G15" s="2"/>
      <c r="H15" s="17"/>
      <c r="I15" s="17"/>
      <c r="J15" s="17">
        <v>0</v>
      </c>
      <c r="K15" s="18">
        <v>0.67</v>
      </c>
      <c r="L15" s="276">
        <v>30</v>
      </c>
    </row>
    <row r="16" spans="1:15" ht="21.75" customHeight="1" x14ac:dyDescent="0.25">
      <c r="A16" s="2">
        <v>9</v>
      </c>
      <c r="B16" s="193" t="s">
        <v>677</v>
      </c>
      <c r="C16" s="268">
        <v>0.7</v>
      </c>
      <c r="D16" s="16">
        <v>6.6000000000000003E-2</v>
      </c>
      <c r="E16" s="16">
        <v>6.6000000000000003E-2</v>
      </c>
      <c r="F16" s="16"/>
      <c r="G16" s="2"/>
      <c r="H16" s="16">
        <v>3.3000000000000002E-2</v>
      </c>
      <c r="I16" s="17"/>
      <c r="J16" s="277">
        <v>0.16500000000000001</v>
      </c>
      <c r="K16" s="18">
        <v>0.87</v>
      </c>
      <c r="L16" s="276">
        <v>45</v>
      </c>
    </row>
    <row r="17" spans="1:14" ht="16.5" x14ac:dyDescent="0.25">
      <c r="A17" s="2">
        <v>10</v>
      </c>
      <c r="B17" s="193" t="s">
        <v>678</v>
      </c>
      <c r="C17" s="268">
        <v>0.6</v>
      </c>
      <c r="D17" s="16">
        <v>6.6000000000000003E-2</v>
      </c>
      <c r="E17" s="16">
        <v>6.6000000000000003E-2</v>
      </c>
      <c r="F17" s="16"/>
      <c r="G17" s="16"/>
      <c r="H17" s="16">
        <v>3.3000000000000002E-2</v>
      </c>
      <c r="I17" s="17"/>
      <c r="J17" s="275">
        <v>0.17</v>
      </c>
      <c r="K17" s="18">
        <v>0.17</v>
      </c>
      <c r="L17" s="276">
        <v>45</v>
      </c>
    </row>
    <row r="18" spans="1:14" ht="16.5" x14ac:dyDescent="0.25">
      <c r="A18" s="2">
        <v>11</v>
      </c>
      <c r="B18" s="193" t="s">
        <v>679</v>
      </c>
      <c r="C18" s="268">
        <v>0.6</v>
      </c>
      <c r="D18" s="16">
        <v>6.6000000000000003E-2</v>
      </c>
      <c r="E18" s="16">
        <v>6.6000000000000003E-2</v>
      </c>
      <c r="F18" s="16"/>
      <c r="G18" s="2"/>
      <c r="H18" s="16">
        <v>3.3000000000000002E-2</v>
      </c>
      <c r="I18" s="17"/>
      <c r="J18" s="277">
        <v>0.16500000000000001</v>
      </c>
      <c r="K18" s="18">
        <v>0.77</v>
      </c>
      <c r="L18" s="276">
        <v>40</v>
      </c>
    </row>
    <row r="19" spans="1:14" ht="16.5" x14ac:dyDescent="0.25">
      <c r="A19" s="2">
        <v>12</v>
      </c>
      <c r="B19" s="193" t="s">
        <v>680</v>
      </c>
      <c r="C19" s="268">
        <v>0.6</v>
      </c>
      <c r="D19" s="16"/>
      <c r="E19" s="16">
        <v>6.6000000000000003E-2</v>
      </c>
      <c r="F19" s="16"/>
      <c r="G19" s="2"/>
      <c r="H19" s="17"/>
      <c r="I19" s="17"/>
      <c r="J19" s="17">
        <v>7.0000000000000007E-2</v>
      </c>
      <c r="K19" s="18">
        <v>0.77</v>
      </c>
      <c r="L19" s="276">
        <v>30</v>
      </c>
    </row>
    <row r="20" spans="1:14" ht="31.5" x14ac:dyDescent="0.25">
      <c r="A20" s="2">
        <v>13</v>
      </c>
      <c r="B20" s="193" t="s">
        <v>681</v>
      </c>
      <c r="C20" s="268">
        <v>0.6</v>
      </c>
      <c r="D20" s="16"/>
      <c r="E20" s="60"/>
      <c r="F20" s="16"/>
      <c r="G20" s="2"/>
      <c r="H20" s="16">
        <v>3.3000000000000002E-2</v>
      </c>
      <c r="I20" s="17"/>
      <c r="J20" s="17">
        <v>0.03</v>
      </c>
      <c r="K20" s="18">
        <v>0.63</v>
      </c>
      <c r="L20" s="276">
        <v>30</v>
      </c>
    </row>
    <row r="21" spans="1:14" ht="16.5" x14ac:dyDescent="0.25">
      <c r="A21" s="2">
        <v>14</v>
      </c>
      <c r="B21" s="193" t="s">
        <v>682</v>
      </c>
      <c r="C21" s="268">
        <v>0.7</v>
      </c>
      <c r="D21" s="16"/>
      <c r="E21" s="16">
        <v>6.6000000000000003E-2</v>
      </c>
      <c r="F21" s="16"/>
      <c r="G21" s="16">
        <v>6.6000000000000003E-2</v>
      </c>
      <c r="H21" s="17"/>
      <c r="I21" s="17"/>
      <c r="J21" s="17">
        <v>0.13</v>
      </c>
      <c r="K21" s="18">
        <v>0.83</v>
      </c>
      <c r="L21" s="276">
        <v>45</v>
      </c>
      <c r="N21" s="278"/>
    </row>
    <row r="22" spans="1:14" ht="16.5" x14ac:dyDescent="0.25">
      <c r="A22" s="2">
        <v>15</v>
      </c>
      <c r="B22" s="193" t="s">
        <v>683</v>
      </c>
      <c r="C22" s="268">
        <v>0.6</v>
      </c>
      <c r="D22" s="16"/>
      <c r="E22" s="16">
        <v>6.6000000000000003E-2</v>
      </c>
      <c r="F22" s="16"/>
      <c r="G22" s="2"/>
      <c r="H22" s="16">
        <v>3.3000000000000002E-2</v>
      </c>
      <c r="I22" s="17"/>
      <c r="J22" s="17">
        <v>0.1</v>
      </c>
      <c r="K22" s="18">
        <v>0.7</v>
      </c>
      <c r="L22" s="276">
        <v>40</v>
      </c>
      <c r="N22" s="278"/>
    </row>
    <row r="23" spans="1:14" ht="16.5" x14ac:dyDescent="0.25">
      <c r="A23" s="2">
        <v>16</v>
      </c>
      <c r="B23" s="193" t="s">
        <v>684</v>
      </c>
      <c r="C23" s="268">
        <v>0.7</v>
      </c>
      <c r="D23" s="16">
        <v>6.6000000000000003E-2</v>
      </c>
      <c r="E23" s="16">
        <v>3.3000000000000002E-2</v>
      </c>
      <c r="F23" s="16"/>
      <c r="G23" s="16"/>
      <c r="H23" s="16">
        <v>3.3000000000000002E-2</v>
      </c>
      <c r="I23" s="17"/>
      <c r="J23" s="17">
        <v>0.13</v>
      </c>
      <c r="K23" s="18">
        <v>0.83</v>
      </c>
      <c r="L23" s="276">
        <v>45</v>
      </c>
      <c r="N23" s="278"/>
    </row>
    <row r="24" spans="1:14" ht="16.5" x14ac:dyDescent="0.25">
      <c r="A24" s="2">
        <v>17</v>
      </c>
      <c r="B24" s="193" t="s">
        <v>685</v>
      </c>
      <c r="C24" s="268">
        <v>0.7</v>
      </c>
      <c r="D24" s="16">
        <v>6.6000000000000003E-2</v>
      </c>
      <c r="E24" s="60"/>
      <c r="F24" s="16"/>
      <c r="G24" s="2"/>
      <c r="H24" s="16">
        <v>3.3000000000000002E-2</v>
      </c>
      <c r="I24" s="17"/>
      <c r="J24" s="17">
        <v>0.1</v>
      </c>
      <c r="K24" s="18">
        <v>0.8</v>
      </c>
      <c r="L24" s="276">
        <v>50</v>
      </c>
    </row>
    <row r="25" spans="1:14" ht="16.5" x14ac:dyDescent="0.25">
      <c r="A25" s="2">
        <v>18</v>
      </c>
      <c r="B25" s="193" t="s">
        <v>686</v>
      </c>
      <c r="C25" s="268">
        <v>0.6</v>
      </c>
      <c r="D25" s="16">
        <v>6.6000000000000003E-2</v>
      </c>
      <c r="E25" s="60"/>
      <c r="F25" s="16"/>
      <c r="G25" s="16">
        <v>6.6000000000000003E-2</v>
      </c>
      <c r="H25" s="17"/>
      <c r="I25" s="16">
        <v>3.3000000000000002E-2</v>
      </c>
      <c r="J25" s="17">
        <v>0.17</v>
      </c>
      <c r="K25" s="18">
        <v>0.77</v>
      </c>
      <c r="L25" s="276">
        <v>40</v>
      </c>
    </row>
    <row r="26" spans="1:14" ht="16.5" x14ac:dyDescent="0.25">
      <c r="A26" s="2">
        <v>19</v>
      </c>
      <c r="B26" s="193" t="s">
        <v>687</v>
      </c>
      <c r="C26" s="268">
        <v>0.6</v>
      </c>
      <c r="D26" s="16">
        <v>6.6000000000000003E-2</v>
      </c>
      <c r="E26" s="60"/>
      <c r="F26" s="16"/>
      <c r="G26" s="16">
        <v>6.6000000000000003E-2</v>
      </c>
      <c r="H26" s="17"/>
      <c r="I26" s="16">
        <v>3.3000000000000002E-2</v>
      </c>
      <c r="J26" s="17">
        <v>0.17</v>
      </c>
      <c r="K26" s="18">
        <v>0.77</v>
      </c>
      <c r="L26" s="276">
        <v>40</v>
      </c>
    </row>
    <row r="27" spans="1:14" ht="16.5" x14ac:dyDescent="0.25">
      <c r="A27" s="2">
        <v>20</v>
      </c>
      <c r="B27" s="40" t="s">
        <v>688</v>
      </c>
      <c r="C27" s="9">
        <v>0.6</v>
      </c>
      <c r="D27" s="16">
        <v>6.6000000000000003E-2</v>
      </c>
      <c r="E27" s="20"/>
      <c r="F27" s="76"/>
      <c r="G27" s="16">
        <v>6.6000000000000003E-2</v>
      </c>
      <c r="H27" s="17"/>
      <c r="I27" s="17"/>
      <c r="J27" s="17">
        <v>0.13</v>
      </c>
      <c r="K27" s="18">
        <v>0.73</v>
      </c>
      <c r="L27" s="276">
        <v>40</v>
      </c>
    </row>
    <row r="28" spans="1:14" ht="16.5" x14ac:dyDescent="0.25">
      <c r="A28" s="314" t="s">
        <v>21</v>
      </c>
      <c r="B28" s="314"/>
      <c r="C28" s="314"/>
      <c r="D28" s="314"/>
      <c r="E28" s="314"/>
      <c r="F28" s="314"/>
      <c r="G28" s="314"/>
      <c r="H28" s="314"/>
      <c r="I28" s="314"/>
      <c r="J28" s="314"/>
      <c r="K28" s="314"/>
      <c r="L28" s="314"/>
    </row>
    <row r="30" spans="1:14" ht="18.75" x14ac:dyDescent="0.3">
      <c r="A30" s="312" t="s">
        <v>6</v>
      </c>
      <c r="B30" s="312"/>
      <c r="C30" s="312"/>
      <c r="D30" s="312"/>
      <c r="E30" s="312"/>
      <c r="F30" s="312"/>
      <c r="G30" s="312"/>
      <c r="H30" s="312"/>
      <c r="I30" s="312"/>
      <c r="J30" s="312"/>
      <c r="K30" s="312"/>
      <c r="L30" s="312"/>
    </row>
    <row r="32" spans="1:14" ht="99.75" x14ac:dyDescent="0.25">
      <c r="A32" s="49" t="s">
        <v>7</v>
      </c>
      <c r="B32" s="49" t="s">
        <v>8</v>
      </c>
      <c r="C32" s="108" t="s">
        <v>9</v>
      </c>
      <c r="D32" s="335" t="s">
        <v>10</v>
      </c>
      <c r="E32" s="337"/>
      <c r="F32" s="335" t="s">
        <v>11</v>
      </c>
      <c r="G32" s="337"/>
      <c r="H32" s="335" t="s">
        <v>12</v>
      </c>
      <c r="I32" s="336"/>
      <c r="J32" s="337"/>
      <c r="K32" s="108" t="s">
        <v>13</v>
      </c>
      <c r="L32" s="108" t="s">
        <v>14</v>
      </c>
    </row>
    <row r="33" spans="1:12" ht="82.5" x14ac:dyDescent="0.25">
      <c r="A33" s="6">
        <v>1</v>
      </c>
      <c r="B33" s="61" t="s">
        <v>689</v>
      </c>
      <c r="C33" s="279"/>
      <c r="D33" s="369"/>
      <c r="E33" s="345"/>
      <c r="F33" s="369">
        <v>14</v>
      </c>
      <c r="G33" s="345"/>
      <c r="H33" s="369">
        <v>14</v>
      </c>
      <c r="I33" s="463"/>
      <c r="J33" s="345"/>
      <c r="K33" s="23">
        <v>0</v>
      </c>
      <c r="L33" s="110" t="s">
        <v>134</v>
      </c>
    </row>
    <row r="34" spans="1:12" ht="115.5" x14ac:dyDescent="0.25">
      <c r="A34" s="6">
        <v>2</v>
      </c>
      <c r="B34" s="61" t="s">
        <v>690</v>
      </c>
      <c r="C34" s="62"/>
      <c r="D34" s="370"/>
      <c r="E34" s="371"/>
      <c r="F34" s="369">
        <v>14</v>
      </c>
      <c r="G34" s="345"/>
      <c r="H34" s="369">
        <v>14</v>
      </c>
      <c r="I34" s="463"/>
      <c r="J34" s="345"/>
      <c r="K34" s="23">
        <v>0</v>
      </c>
      <c r="L34" s="110" t="s">
        <v>134</v>
      </c>
    </row>
    <row r="35" spans="1:12" ht="49.5" x14ac:dyDescent="0.25">
      <c r="A35" s="6">
        <v>3</v>
      </c>
      <c r="B35" s="61" t="s">
        <v>691</v>
      </c>
      <c r="C35" s="62"/>
      <c r="D35" s="370"/>
      <c r="E35" s="371"/>
      <c r="F35" s="369">
        <v>5</v>
      </c>
      <c r="G35" s="345"/>
      <c r="H35" s="369">
        <v>5</v>
      </c>
      <c r="I35" s="463"/>
      <c r="J35" s="345"/>
      <c r="K35" s="23">
        <v>0</v>
      </c>
      <c r="L35" s="110" t="s">
        <v>15</v>
      </c>
    </row>
    <row r="36" spans="1:12" ht="33" x14ac:dyDescent="0.25">
      <c r="A36" s="6">
        <v>4</v>
      </c>
      <c r="B36" s="61" t="s">
        <v>692</v>
      </c>
      <c r="C36" s="62"/>
      <c r="D36" s="370"/>
      <c r="E36" s="371"/>
      <c r="F36" s="370">
        <v>5</v>
      </c>
      <c r="G36" s="371"/>
      <c r="H36" s="370">
        <v>5</v>
      </c>
      <c r="I36" s="491"/>
      <c r="J36" s="371"/>
      <c r="K36" s="280">
        <v>0</v>
      </c>
      <c r="L36" s="110" t="s">
        <v>15</v>
      </c>
    </row>
    <row r="37" spans="1:12" ht="33" x14ac:dyDescent="0.25">
      <c r="A37" s="6">
        <v>5</v>
      </c>
      <c r="B37" s="61" t="s">
        <v>693</v>
      </c>
      <c r="C37" s="62"/>
      <c r="D37" s="370"/>
      <c r="E37" s="371"/>
      <c r="F37" s="370">
        <v>13</v>
      </c>
      <c r="G37" s="371"/>
      <c r="H37" s="370">
        <v>13</v>
      </c>
      <c r="I37" s="491"/>
      <c r="J37" s="371"/>
      <c r="K37" s="280">
        <v>0</v>
      </c>
      <c r="L37" s="110" t="s">
        <v>15</v>
      </c>
    </row>
    <row r="38" spans="1:12" ht="30" x14ac:dyDescent="0.25">
      <c r="A38" s="6">
        <v>6</v>
      </c>
      <c r="B38" s="61" t="s">
        <v>527</v>
      </c>
      <c r="C38" s="62"/>
      <c r="D38" s="370"/>
      <c r="E38" s="371"/>
      <c r="F38" s="370">
        <v>3</v>
      </c>
      <c r="G38" s="371"/>
      <c r="H38" s="370">
        <v>3</v>
      </c>
      <c r="I38" s="491"/>
      <c r="J38" s="371"/>
      <c r="K38" s="280">
        <v>0</v>
      </c>
      <c r="L38" s="110" t="s">
        <v>15</v>
      </c>
    </row>
    <row r="40" spans="1:12" ht="15.75" x14ac:dyDescent="0.25">
      <c r="F40" s="328" t="s">
        <v>16</v>
      </c>
      <c r="G40" s="328"/>
      <c r="H40" s="328"/>
      <c r="I40" s="328"/>
      <c r="J40" s="328"/>
      <c r="K40" s="328"/>
      <c r="L40" s="328"/>
    </row>
    <row r="41" spans="1:12" ht="15.75" x14ac:dyDescent="0.25">
      <c r="F41" s="329" t="s">
        <v>17</v>
      </c>
      <c r="G41" s="329"/>
      <c r="H41" s="329"/>
      <c r="I41" s="329"/>
      <c r="J41" s="329"/>
      <c r="K41" s="329"/>
      <c r="L41" s="329"/>
    </row>
  </sheetData>
  <mergeCells count="35">
    <mergeCell ref="A28:L28"/>
    <mergeCell ref="A30:L30"/>
    <mergeCell ref="D32:E32"/>
    <mergeCell ref="A1:E1"/>
    <mergeCell ref="A2:E2"/>
    <mergeCell ref="A4:L4"/>
    <mergeCell ref="A5:L5"/>
    <mergeCell ref="A6:A7"/>
    <mergeCell ref="B6:B7"/>
    <mergeCell ref="C6:C7"/>
    <mergeCell ref="D6:J6"/>
    <mergeCell ref="K6:K7"/>
    <mergeCell ref="L6:L7"/>
    <mergeCell ref="F32:G32"/>
    <mergeCell ref="H32:J32"/>
    <mergeCell ref="D34:E34"/>
    <mergeCell ref="F34:G34"/>
    <mergeCell ref="H34:J34"/>
    <mergeCell ref="D33:E33"/>
    <mergeCell ref="F33:G33"/>
    <mergeCell ref="H33:J33"/>
    <mergeCell ref="D35:E35"/>
    <mergeCell ref="F35:G35"/>
    <mergeCell ref="H35:J35"/>
    <mergeCell ref="D36:E36"/>
    <mergeCell ref="F36:G36"/>
    <mergeCell ref="H36:J36"/>
    <mergeCell ref="F40:L40"/>
    <mergeCell ref="F41:L41"/>
    <mergeCell ref="D37:E37"/>
    <mergeCell ref="F37:G37"/>
    <mergeCell ref="H37:J37"/>
    <mergeCell ref="D38:E38"/>
    <mergeCell ref="F38:G38"/>
    <mergeCell ref="H38:J38"/>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topLeftCell="A22" workbookViewId="0">
      <selection activeCell="D24" sqref="D24"/>
    </sheetView>
  </sheetViews>
  <sheetFormatPr defaultRowHeight="15" x14ac:dyDescent="0.25"/>
  <cols>
    <col min="1" max="1" width="5.28515625" customWidth="1"/>
    <col min="2" max="2" width="21.5703125" customWidth="1"/>
    <col min="3" max="3" width="13.28515625" customWidth="1"/>
    <col min="4" max="4" width="10" customWidth="1"/>
    <col min="5" max="6" width="9.5703125" customWidth="1"/>
    <col min="7" max="7" width="6.5703125" customWidth="1"/>
    <col min="8" max="8" width="10" customWidth="1"/>
    <col min="9" max="9" width="9.42578125" customWidth="1"/>
  </cols>
  <sheetData>
    <row r="1" spans="1:13" ht="35.25" customHeight="1" x14ac:dyDescent="0.25">
      <c r="A1" s="360" t="s">
        <v>176</v>
      </c>
      <c r="B1" s="360"/>
      <c r="C1" s="360"/>
      <c r="D1" s="360"/>
      <c r="E1" s="360"/>
      <c r="F1" s="5"/>
      <c r="G1" s="5"/>
      <c r="H1" s="5"/>
      <c r="I1" s="5"/>
      <c r="J1" s="5"/>
    </row>
    <row r="2" spans="1:13" ht="18.75" x14ac:dyDescent="0.25">
      <c r="A2" s="361" t="s">
        <v>694</v>
      </c>
      <c r="B2" s="361"/>
      <c r="C2" s="361"/>
      <c r="D2" s="361"/>
      <c r="E2" s="361"/>
      <c r="F2" s="5"/>
      <c r="G2" s="5"/>
      <c r="H2" s="5"/>
      <c r="I2" s="5"/>
      <c r="J2" s="5"/>
    </row>
    <row r="3" spans="1:13" x14ac:dyDescent="0.25">
      <c r="A3" s="3"/>
      <c r="B3" s="3"/>
      <c r="C3" s="3"/>
      <c r="D3" s="5"/>
      <c r="E3" s="5"/>
      <c r="F3" s="5"/>
      <c r="G3" s="5"/>
      <c r="H3" s="5"/>
      <c r="I3" s="5"/>
      <c r="J3" s="5"/>
    </row>
    <row r="4" spans="1:13" ht="20.25" x14ac:dyDescent="0.3">
      <c r="A4" s="353" t="s">
        <v>695</v>
      </c>
      <c r="B4" s="353"/>
      <c r="C4" s="353"/>
      <c r="D4" s="353"/>
      <c r="E4" s="353"/>
      <c r="F4" s="353"/>
      <c r="G4" s="353"/>
      <c r="H4" s="353"/>
      <c r="I4" s="353"/>
      <c r="J4" s="353"/>
    </row>
    <row r="5" spans="1:13" ht="20.25" x14ac:dyDescent="0.3">
      <c r="A5" s="325"/>
      <c r="B5" s="325"/>
      <c r="C5" s="325"/>
      <c r="D5" s="325"/>
      <c r="E5" s="325"/>
      <c r="F5" s="325"/>
      <c r="G5" s="325"/>
      <c r="H5" s="325"/>
      <c r="I5" s="325"/>
      <c r="J5" s="325"/>
    </row>
    <row r="6" spans="1:13" s="1" customFormat="1" ht="45.75" customHeight="1" x14ac:dyDescent="0.25">
      <c r="A6" s="319" t="s">
        <v>0</v>
      </c>
      <c r="B6" s="319" t="s">
        <v>1</v>
      </c>
      <c r="C6" s="354" t="s">
        <v>18</v>
      </c>
      <c r="D6" s="316" t="s">
        <v>2</v>
      </c>
      <c r="E6" s="317"/>
      <c r="F6" s="317"/>
      <c r="G6" s="317"/>
      <c r="H6" s="318"/>
      <c r="I6" s="326" t="s">
        <v>4</v>
      </c>
      <c r="J6" s="323" t="s">
        <v>5</v>
      </c>
    </row>
    <row r="7" spans="1:13" s="1" customFormat="1" ht="51.75" customHeight="1" x14ac:dyDescent="0.25">
      <c r="A7" s="320"/>
      <c r="B7" s="320"/>
      <c r="C7" s="355"/>
      <c r="D7" s="7" t="s">
        <v>79</v>
      </c>
      <c r="E7" s="14" t="s">
        <v>154</v>
      </c>
      <c r="F7" s="8" t="s">
        <v>20</v>
      </c>
      <c r="G7" s="8"/>
      <c r="H7" s="15" t="s">
        <v>3</v>
      </c>
      <c r="I7" s="327"/>
      <c r="J7" s="324"/>
    </row>
    <row r="8" spans="1:13" ht="22.15" customHeight="1" x14ac:dyDescent="0.25">
      <c r="A8" s="2">
        <v>1</v>
      </c>
      <c r="B8" s="40" t="s">
        <v>696</v>
      </c>
      <c r="C8" s="9">
        <v>0.7</v>
      </c>
      <c r="D8" s="281">
        <v>0.15</v>
      </c>
      <c r="E8" s="281">
        <v>7.4999999999999997E-2</v>
      </c>
      <c r="F8" s="282">
        <v>7.4999999999999997E-2</v>
      </c>
      <c r="G8" s="2"/>
      <c r="H8" s="17">
        <f>D8+E8+F8</f>
        <v>0.3</v>
      </c>
      <c r="I8" s="18">
        <f>C8+H8</f>
        <v>1</v>
      </c>
      <c r="J8" s="4">
        <v>50</v>
      </c>
      <c r="M8" s="283"/>
    </row>
    <row r="9" spans="1:13" ht="22.15" customHeight="1" x14ac:dyDescent="0.25">
      <c r="A9" s="2">
        <v>2</v>
      </c>
      <c r="B9" s="40" t="s">
        <v>697</v>
      </c>
      <c r="C9" s="9">
        <v>0.7</v>
      </c>
      <c r="D9" s="281">
        <v>0.15</v>
      </c>
      <c r="E9" s="281"/>
      <c r="F9" s="282"/>
      <c r="G9" s="2"/>
      <c r="H9" s="17">
        <f>D9+E9+F9</f>
        <v>0.15</v>
      </c>
      <c r="I9" s="18">
        <f>C10+H9</f>
        <v>0.85</v>
      </c>
      <c r="J9" s="4">
        <v>45</v>
      </c>
      <c r="M9" s="283"/>
    </row>
    <row r="10" spans="1:13" ht="22.15" customHeight="1" x14ac:dyDescent="0.25">
      <c r="A10" s="2">
        <v>3</v>
      </c>
      <c r="B10" s="40" t="s">
        <v>698</v>
      </c>
      <c r="C10" s="9">
        <v>0.7</v>
      </c>
      <c r="D10" s="281">
        <v>0.15</v>
      </c>
      <c r="E10" s="281"/>
      <c r="F10" s="282">
        <v>7.4999999999999997E-2</v>
      </c>
      <c r="G10" s="2"/>
      <c r="H10" s="17">
        <f t="shared" ref="H10:H16" si="0">D10+E10+F10</f>
        <v>0.22499999999999998</v>
      </c>
      <c r="I10" s="18">
        <f>C11+H10</f>
        <v>0.92499999999999993</v>
      </c>
      <c r="J10" s="4">
        <v>45</v>
      </c>
      <c r="M10" s="283"/>
    </row>
    <row r="11" spans="1:13" ht="22.15" customHeight="1" x14ac:dyDescent="0.25">
      <c r="A11" s="2">
        <v>4</v>
      </c>
      <c r="B11" s="40" t="s">
        <v>699</v>
      </c>
      <c r="C11" s="9">
        <v>0.7</v>
      </c>
      <c r="D11" s="281"/>
      <c r="E11" s="281">
        <v>7.4999999999999997E-2</v>
      </c>
      <c r="F11" s="282"/>
      <c r="G11" s="2"/>
      <c r="H11" s="17">
        <f t="shared" si="0"/>
        <v>7.4999999999999997E-2</v>
      </c>
      <c r="I11" s="18">
        <f>C12+H11</f>
        <v>0.77499999999999991</v>
      </c>
      <c r="J11" s="4">
        <v>40</v>
      </c>
      <c r="M11" s="283"/>
    </row>
    <row r="12" spans="1:13" ht="22.15" customHeight="1" x14ac:dyDescent="0.25">
      <c r="A12" s="2">
        <v>5</v>
      </c>
      <c r="B12" s="40" t="s">
        <v>700</v>
      </c>
      <c r="C12" s="9">
        <v>0.7</v>
      </c>
      <c r="D12" s="281"/>
      <c r="E12" s="281"/>
      <c r="F12" s="282"/>
      <c r="G12" s="2"/>
      <c r="H12" s="17">
        <f t="shared" si="0"/>
        <v>0</v>
      </c>
      <c r="I12" s="18">
        <f>C13+H12</f>
        <v>0.7</v>
      </c>
      <c r="J12" s="4">
        <v>40</v>
      </c>
      <c r="M12" s="283"/>
    </row>
    <row r="13" spans="1:13" ht="22.15" customHeight="1" x14ac:dyDescent="0.25">
      <c r="A13" s="2">
        <v>6</v>
      </c>
      <c r="B13" s="40" t="s">
        <v>701</v>
      </c>
      <c r="C13" s="9">
        <v>0.7</v>
      </c>
      <c r="D13" s="281">
        <v>0.15</v>
      </c>
      <c r="E13" s="281"/>
      <c r="F13" s="282"/>
      <c r="G13" s="2"/>
      <c r="H13" s="17">
        <f t="shared" si="0"/>
        <v>0.15</v>
      </c>
      <c r="I13" s="18">
        <f>C9+H13</f>
        <v>0.85</v>
      </c>
      <c r="J13" s="4">
        <v>45</v>
      </c>
      <c r="M13" s="283"/>
    </row>
    <row r="14" spans="1:13" ht="22.15" customHeight="1" x14ac:dyDescent="0.25">
      <c r="A14" s="2">
        <v>7</v>
      </c>
      <c r="B14" s="40" t="s">
        <v>702</v>
      </c>
      <c r="C14" s="9">
        <v>0.7</v>
      </c>
      <c r="D14" s="281"/>
      <c r="E14" s="281"/>
      <c r="F14" s="282"/>
      <c r="G14" s="2"/>
      <c r="H14" s="17">
        <f t="shared" si="0"/>
        <v>0</v>
      </c>
      <c r="I14" s="18">
        <f>C14+H14</f>
        <v>0.7</v>
      </c>
      <c r="J14" s="4">
        <v>40</v>
      </c>
      <c r="M14" s="283"/>
    </row>
    <row r="15" spans="1:13" ht="22.15" customHeight="1" x14ac:dyDescent="0.25">
      <c r="A15" s="2">
        <v>8</v>
      </c>
      <c r="B15" s="40" t="s">
        <v>703</v>
      </c>
      <c r="C15" s="9">
        <v>0.7</v>
      </c>
      <c r="D15" s="281"/>
      <c r="E15" s="281"/>
      <c r="F15" s="282"/>
      <c r="G15" s="2"/>
      <c r="H15" s="17">
        <f t="shared" si="0"/>
        <v>0</v>
      </c>
      <c r="I15" s="18">
        <f>C15+H15</f>
        <v>0.7</v>
      </c>
      <c r="J15" s="4">
        <v>40</v>
      </c>
      <c r="M15" s="283"/>
    </row>
    <row r="16" spans="1:13" ht="22.15" customHeight="1" x14ac:dyDescent="0.25">
      <c r="A16" s="2">
        <v>9</v>
      </c>
      <c r="B16" s="40" t="s">
        <v>704</v>
      </c>
      <c r="C16" s="9">
        <v>0.7</v>
      </c>
      <c r="D16" s="281"/>
      <c r="E16" s="281"/>
      <c r="F16" s="282"/>
      <c r="G16" s="2"/>
      <c r="H16" s="17">
        <f t="shared" si="0"/>
        <v>0</v>
      </c>
      <c r="I16" s="18">
        <f>C16+H16</f>
        <v>0.7</v>
      </c>
      <c r="J16" s="4">
        <v>40</v>
      </c>
      <c r="M16" s="283"/>
    </row>
    <row r="17" spans="1:13" ht="34.9" customHeight="1" x14ac:dyDescent="0.25">
      <c r="A17" s="394" t="s">
        <v>21</v>
      </c>
      <c r="B17" s="394"/>
      <c r="C17" s="394"/>
      <c r="D17" s="394"/>
      <c r="E17" s="394"/>
      <c r="F17" s="394"/>
      <c r="G17" s="394"/>
      <c r="H17" s="394"/>
      <c r="I17" s="394"/>
      <c r="J17" s="394"/>
      <c r="M17" s="283"/>
    </row>
    <row r="18" spans="1:13" ht="8.4499999999999993" customHeight="1" x14ac:dyDescent="0.25"/>
    <row r="19" spans="1:13" ht="28.15" customHeight="1" x14ac:dyDescent="0.25">
      <c r="A19" s="492" t="s">
        <v>6</v>
      </c>
      <c r="B19" s="492"/>
      <c r="C19" s="492"/>
      <c r="D19" s="492"/>
      <c r="E19" s="492"/>
      <c r="F19" s="492"/>
      <c r="G19" s="492"/>
      <c r="H19" s="492"/>
      <c r="I19" s="492"/>
      <c r="J19" s="492"/>
    </row>
    <row r="20" spans="1:13" ht="7.9" customHeight="1" x14ac:dyDescent="0.25"/>
    <row r="21" spans="1:13" ht="86.45" customHeight="1" x14ac:dyDescent="0.25">
      <c r="A21" s="49" t="s">
        <v>7</v>
      </c>
      <c r="B21" s="49" t="s">
        <v>8</v>
      </c>
      <c r="C21" s="108" t="s">
        <v>9</v>
      </c>
      <c r="D21" s="50" t="s">
        <v>10</v>
      </c>
      <c r="E21" s="52"/>
      <c r="F21" s="335" t="s">
        <v>11</v>
      </c>
      <c r="G21" s="337"/>
      <c r="H21" s="108" t="s">
        <v>12</v>
      </c>
      <c r="I21" s="108" t="s">
        <v>13</v>
      </c>
      <c r="J21" s="108" t="s">
        <v>14</v>
      </c>
    </row>
    <row r="22" spans="1:13" ht="89.45" customHeight="1" x14ac:dyDescent="0.25">
      <c r="A22" s="6">
        <v>1</v>
      </c>
      <c r="B22" s="61" t="s">
        <v>705</v>
      </c>
      <c r="C22" s="110" t="s">
        <v>706</v>
      </c>
      <c r="D22" s="131" t="s">
        <v>707</v>
      </c>
      <c r="E22" s="53"/>
      <c r="F22" s="493" t="s">
        <v>708</v>
      </c>
      <c r="G22" s="494"/>
      <c r="H22" s="284">
        <v>4</v>
      </c>
      <c r="I22" s="23">
        <v>0</v>
      </c>
      <c r="J22" s="110" t="s">
        <v>134</v>
      </c>
    </row>
    <row r="23" spans="1:13" ht="132" x14ac:dyDescent="0.25">
      <c r="A23" s="6">
        <v>2</v>
      </c>
      <c r="B23" s="61" t="s">
        <v>709</v>
      </c>
      <c r="C23" s="110" t="s">
        <v>710</v>
      </c>
      <c r="D23" s="131" t="s">
        <v>711</v>
      </c>
      <c r="E23" s="53"/>
      <c r="F23" s="493" t="s">
        <v>712</v>
      </c>
      <c r="G23" s="494"/>
      <c r="H23" s="23">
        <v>2</v>
      </c>
      <c r="I23" s="23">
        <v>0</v>
      </c>
      <c r="J23" s="110" t="s">
        <v>15</v>
      </c>
    </row>
    <row r="24" spans="1:13" ht="115.5" x14ac:dyDescent="0.25">
      <c r="A24" s="6">
        <v>3</v>
      </c>
      <c r="B24" s="61" t="s">
        <v>713</v>
      </c>
      <c r="C24" s="110" t="s">
        <v>714</v>
      </c>
      <c r="D24" s="131" t="s">
        <v>715</v>
      </c>
      <c r="E24" s="53"/>
      <c r="F24" s="493" t="s">
        <v>716</v>
      </c>
      <c r="G24" s="494"/>
      <c r="H24" s="23">
        <v>2</v>
      </c>
      <c r="I24" s="23">
        <v>0</v>
      </c>
      <c r="J24" s="110" t="s">
        <v>15</v>
      </c>
    </row>
    <row r="25" spans="1:13" ht="15.75" x14ac:dyDescent="0.25">
      <c r="F25" s="328" t="s">
        <v>147</v>
      </c>
      <c r="G25" s="328"/>
      <c r="H25" s="328"/>
      <c r="I25" s="328"/>
      <c r="J25" s="328"/>
    </row>
    <row r="26" spans="1:13" ht="15.75" x14ac:dyDescent="0.25">
      <c r="F26" s="329" t="s">
        <v>17</v>
      </c>
      <c r="G26" s="329"/>
      <c r="H26" s="329"/>
      <c r="I26" s="329"/>
      <c r="J26" s="329"/>
    </row>
  </sheetData>
  <mergeCells count="18">
    <mergeCell ref="A1:E1"/>
    <mergeCell ref="A2:E2"/>
    <mergeCell ref="A4:J4"/>
    <mergeCell ref="A5:J5"/>
    <mergeCell ref="A6:A7"/>
    <mergeCell ref="B6:B7"/>
    <mergeCell ref="C6:C7"/>
    <mergeCell ref="D6:H6"/>
    <mergeCell ref="I6:I7"/>
    <mergeCell ref="J6:J7"/>
    <mergeCell ref="F25:J25"/>
    <mergeCell ref="F26:J26"/>
    <mergeCell ref="A17:J17"/>
    <mergeCell ref="A19:J19"/>
    <mergeCell ref="F21:G21"/>
    <mergeCell ref="F22:G22"/>
    <mergeCell ref="F23:G23"/>
    <mergeCell ref="F24:G2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3"/>
  <sheetViews>
    <sheetView topLeftCell="A22" workbookViewId="0">
      <selection activeCell="B27" sqref="B27"/>
    </sheetView>
  </sheetViews>
  <sheetFormatPr defaultRowHeight="15" x14ac:dyDescent="0.25"/>
  <cols>
    <col min="1" max="1" width="5.28515625" customWidth="1"/>
    <col min="2" max="2" width="25.85546875" customWidth="1"/>
    <col min="3" max="3" width="13.28515625" customWidth="1"/>
    <col min="4" max="8" width="10" customWidth="1"/>
    <col min="9" max="11" width="9.5703125" customWidth="1"/>
    <col min="13" max="13" width="10" customWidth="1"/>
    <col min="14" max="14" width="10.28515625" bestFit="1" customWidth="1"/>
  </cols>
  <sheetData>
    <row r="1" spans="1:18" ht="35.25" customHeight="1" x14ac:dyDescent="0.25">
      <c r="A1" s="285" t="s">
        <v>176</v>
      </c>
      <c r="B1" s="285"/>
      <c r="C1" s="285"/>
      <c r="D1" s="285"/>
      <c r="E1" s="285"/>
      <c r="F1" s="285"/>
      <c r="G1" s="285"/>
      <c r="H1" s="285"/>
      <c r="I1" s="285"/>
      <c r="J1" s="285"/>
      <c r="K1" s="5"/>
      <c r="L1" s="5"/>
      <c r="M1" s="5"/>
      <c r="N1" s="5"/>
      <c r="O1" s="5"/>
    </row>
    <row r="2" spans="1:18" ht="18.75" x14ac:dyDescent="0.25">
      <c r="A2" s="361" t="s">
        <v>717</v>
      </c>
      <c r="B2" s="361"/>
      <c r="C2" s="361"/>
      <c r="D2" s="361"/>
      <c r="E2" s="361"/>
      <c r="F2" s="361"/>
      <c r="G2" s="361"/>
      <c r="H2" s="361"/>
      <c r="I2" s="361"/>
      <c r="J2" s="65"/>
      <c r="K2" s="5"/>
      <c r="L2" s="5"/>
      <c r="M2" s="5"/>
      <c r="N2" s="5"/>
      <c r="O2" s="5"/>
    </row>
    <row r="3" spans="1:18" x14ac:dyDescent="0.25">
      <c r="A3" s="3"/>
      <c r="B3" s="3"/>
      <c r="C3" s="3"/>
      <c r="D3" s="5"/>
      <c r="E3" s="5"/>
      <c r="F3" s="5"/>
      <c r="G3" s="5"/>
      <c r="H3" s="5"/>
      <c r="I3" s="5"/>
      <c r="J3" s="5"/>
      <c r="K3" s="5"/>
      <c r="L3" s="5"/>
      <c r="M3" s="5"/>
      <c r="N3" s="5"/>
      <c r="O3" s="5"/>
    </row>
    <row r="4" spans="1:18" ht="20.25" x14ac:dyDescent="0.3">
      <c r="A4" s="353" t="s">
        <v>102</v>
      </c>
      <c r="B4" s="353"/>
      <c r="C4" s="353"/>
      <c r="D4" s="353"/>
      <c r="E4" s="353"/>
      <c r="F4" s="353"/>
      <c r="G4" s="353"/>
      <c r="H4" s="353"/>
      <c r="I4" s="353"/>
      <c r="J4" s="353"/>
      <c r="K4" s="353"/>
      <c r="L4" s="353"/>
      <c r="M4" s="353"/>
      <c r="N4" s="353"/>
      <c r="O4" s="353"/>
      <c r="Q4" s="10">
        <v>0.3</v>
      </c>
      <c r="R4" s="11">
        <v>10</v>
      </c>
    </row>
    <row r="5" spans="1:18" ht="20.25" x14ac:dyDescent="0.3">
      <c r="A5" s="325"/>
      <c r="B5" s="325"/>
      <c r="C5" s="325"/>
      <c r="D5" s="325"/>
      <c r="E5" s="325"/>
      <c r="F5" s="325"/>
      <c r="G5" s="325"/>
      <c r="H5" s="325"/>
      <c r="I5" s="325"/>
      <c r="J5" s="325"/>
      <c r="K5" s="325"/>
      <c r="L5" s="325"/>
      <c r="M5" s="325"/>
      <c r="N5" s="325"/>
      <c r="O5" s="325"/>
      <c r="Q5" s="11">
        <f>(R5*Q4)/R4</f>
        <v>0.03</v>
      </c>
      <c r="R5" s="11">
        <v>1</v>
      </c>
    </row>
    <row r="6" spans="1:18" s="1" customFormat="1" ht="45.75" customHeight="1" x14ac:dyDescent="0.25">
      <c r="A6" s="319" t="s">
        <v>0</v>
      </c>
      <c r="B6" s="319" t="s">
        <v>1</v>
      </c>
      <c r="C6" s="354" t="s">
        <v>18</v>
      </c>
      <c r="D6" s="286" t="s">
        <v>2</v>
      </c>
      <c r="E6" s="287"/>
      <c r="F6" s="287"/>
      <c r="G6" s="287"/>
      <c r="H6" s="287"/>
      <c r="I6" s="287"/>
      <c r="J6" s="287"/>
      <c r="K6" s="287"/>
      <c r="L6" s="287"/>
      <c r="M6" s="288"/>
      <c r="N6" s="326" t="s">
        <v>4</v>
      </c>
      <c r="O6" s="323" t="s">
        <v>5</v>
      </c>
    </row>
    <row r="7" spans="1:18" s="1" customFormat="1" ht="108.75" customHeight="1" x14ac:dyDescent="0.25">
      <c r="A7" s="320"/>
      <c r="B7" s="320"/>
      <c r="C7" s="355"/>
      <c r="D7" s="7" t="s">
        <v>718</v>
      </c>
      <c r="E7" s="7" t="s">
        <v>719</v>
      </c>
      <c r="F7" s="14" t="s">
        <v>720</v>
      </c>
      <c r="G7" s="14" t="s">
        <v>721</v>
      </c>
      <c r="H7" s="14" t="s">
        <v>722</v>
      </c>
      <c r="I7" s="14" t="s">
        <v>723</v>
      </c>
      <c r="J7" s="14" t="s">
        <v>724</v>
      </c>
      <c r="K7" s="8" t="s">
        <v>725</v>
      </c>
      <c r="L7" s="7" t="s">
        <v>292</v>
      </c>
      <c r="M7" s="15" t="s">
        <v>3</v>
      </c>
      <c r="N7" s="327"/>
      <c r="O7" s="324"/>
    </row>
    <row r="8" spans="1:18" ht="21.75" customHeight="1" x14ac:dyDescent="0.25">
      <c r="A8" s="2">
        <v>1</v>
      </c>
      <c r="B8" s="40" t="s">
        <v>726</v>
      </c>
      <c r="C8" s="9">
        <v>0.7</v>
      </c>
      <c r="D8" s="16"/>
      <c r="E8" s="16">
        <v>0.03</v>
      </c>
      <c r="F8" s="16">
        <v>0.06</v>
      </c>
      <c r="G8" s="16"/>
      <c r="H8" s="16">
        <v>0.06</v>
      </c>
      <c r="I8" s="16"/>
      <c r="J8" s="16">
        <v>0.03</v>
      </c>
      <c r="K8" s="16"/>
      <c r="L8" s="2"/>
      <c r="M8" s="57">
        <f>D8+E8+F8+H8+I8+J8+K8</f>
        <v>0.18</v>
      </c>
      <c r="N8" s="18">
        <f t="shared" ref="N8:N17" si="0">C8+M8</f>
        <v>0.87999999999999989</v>
      </c>
      <c r="O8" s="4">
        <v>45</v>
      </c>
    </row>
    <row r="9" spans="1:18" ht="21.75" customHeight="1" x14ac:dyDescent="0.25">
      <c r="A9" s="2">
        <v>2</v>
      </c>
      <c r="B9" s="40" t="s">
        <v>727</v>
      </c>
      <c r="C9" s="9">
        <v>0.7</v>
      </c>
      <c r="D9" s="16"/>
      <c r="E9" s="16"/>
      <c r="F9" s="16">
        <v>0.06</v>
      </c>
      <c r="G9" s="16"/>
      <c r="H9" s="16">
        <v>0.06</v>
      </c>
      <c r="I9" s="16"/>
      <c r="J9" s="16">
        <v>0.03</v>
      </c>
      <c r="K9" s="16">
        <v>0.03</v>
      </c>
      <c r="L9" s="2"/>
      <c r="M9" s="57">
        <f t="shared" ref="M9:M16" si="1">D9+E9+F9+H9+I9+J9+K9</f>
        <v>0.18</v>
      </c>
      <c r="N9" s="18">
        <f t="shared" si="0"/>
        <v>0.87999999999999989</v>
      </c>
      <c r="O9" s="4">
        <v>45</v>
      </c>
    </row>
    <row r="10" spans="1:18" ht="21.75" customHeight="1" x14ac:dyDescent="0.25">
      <c r="A10" s="2">
        <v>3</v>
      </c>
      <c r="B10" s="40" t="s">
        <v>728</v>
      </c>
      <c r="C10" s="9">
        <v>0.7</v>
      </c>
      <c r="D10" s="16"/>
      <c r="E10" s="16"/>
      <c r="F10" s="16">
        <v>0.06</v>
      </c>
      <c r="G10" s="16"/>
      <c r="H10" s="16">
        <v>0.06</v>
      </c>
      <c r="I10" s="16"/>
      <c r="J10" s="16">
        <v>0.03</v>
      </c>
      <c r="K10" s="16">
        <v>0.03</v>
      </c>
      <c r="L10" s="2"/>
      <c r="M10" s="57">
        <f t="shared" si="1"/>
        <v>0.18</v>
      </c>
      <c r="N10" s="18">
        <f t="shared" si="0"/>
        <v>0.87999999999999989</v>
      </c>
      <c r="O10" s="4">
        <v>45</v>
      </c>
    </row>
    <row r="11" spans="1:18" ht="21.75" customHeight="1" x14ac:dyDescent="0.25">
      <c r="A11" s="2">
        <v>4</v>
      </c>
      <c r="B11" s="40" t="s">
        <v>729</v>
      </c>
      <c r="C11" s="9">
        <v>0.7</v>
      </c>
      <c r="D11" s="16"/>
      <c r="E11" s="16"/>
      <c r="F11" s="16">
        <v>0.06</v>
      </c>
      <c r="G11" s="16"/>
      <c r="H11" s="16"/>
      <c r="I11" s="16"/>
      <c r="J11" s="16">
        <v>0.03</v>
      </c>
      <c r="K11" s="16">
        <v>0.03</v>
      </c>
      <c r="L11" s="2"/>
      <c r="M11" s="57">
        <f t="shared" si="1"/>
        <v>0.12</v>
      </c>
      <c r="N11" s="18">
        <f t="shared" si="0"/>
        <v>0.82</v>
      </c>
      <c r="O11" s="4">
        <v>45</v>
      </c>
    </row>
    <row r="12" spans="1:18" ht="21.75" customHeight="1" x14ac:dyDescent="0.25">
      <c r="A12" s="2">
        <v>5</v>
      </c>
      <c r="B12" s="40" t="s">
        <v>730</v>
      </c>
      <c r="C12" s="9">
        <v>0.7</v>
      </c>
      <c r="D12" s="16"/>
      <c r="E12" s="16"/>
      <c r="F12" s="16">
        <v>0.06</v>
      </c>
      <c r="G12" s="16"/>
      <c r="H12" s="16">
        <v>0.06</v>
      </c>
      <c r="I12" s="16"/>
      <c r="J12" s="16">
        <v>0.03</v>
      </c>
      <c r="K12" s="16">
        <v>0.03</v>
      </c>
      <c r="L12" s="2"/>
      <c r="M12" s="57">
        <f t="shared" si="1"/>
        <v>0.18</v>
      </c>
      <c r="N12" s="18">
        <f t="shared" si="0"/>
        <v>0.87999999999999989</v>
      </c>
      <c r="O12" s="4">
        <v>45</v>
      </c>
    </row>
    <row r="13" spans="1:18" ht="21.75" customHeight="1" x14ac:dyDescent="0.25">
      <c r="A13" s="2">
        <v>6</v>
      </c>
      <c r="B13" s="40" t="s">
        <v>731</v>
      </c>
      <c r="C13" s="9">
        <v>0.7</v>
      </c>
      <c r="D13" s="16"/>
      <c r="E13" s="16">
        <v>0.03</v>
      </c>
      <c r="F13" s="16">
        <v>0.06</v>
      </c>
      <c r="G13" s="16"/>
      <c r="H13" s="16">
        <v>0.06</v>
      </c>
      <c r="I13" s="16"/>
      <c r="J13" s="16">
        <v>0.03</v>
      </c>
      <c r="K13" s="16">
        <v>0.03</v>
      </c>
      <c r="L13" s="2"/>
      <c r="M13" s="57">
        <f t="shared" si="1"/>
        <v>0.21</v>
      </c>
      <c r="N13" s="18">
        <f t="shared" si="0"/>
        <v>0.90999999999999992</v>
      </c>
      <c r="O13" s="4">
        <v>50</v>
      </c>
    </row>
    <row r="14" spans="1:18" ht="21.75" customHeight="1" x14ac:dyDescent="0.25">
      <c r="A14" s="2">
        <v>7</v>
      </c>
      <c r="B14" s="40" t="s">
        <v>732</v>
      </c>
      <c r="C14" s="9">
        <v>0.7</v>
      </c>
      <c r="D14" s="16">
        <v>0.03</v>
      </c>
      <c r="E14" s="16">
        <v>0.03</v>
      </c>
      <c r="F14" s="16">
        <v>0.06</v>
      </c>
      <c r="G14" s="16"/>
      <c r="H14" s="16">
        <v>0.06</v>
      </c>
      <c r="I14" s="16">
        <v>0.03</v>
      </c>
      <c r="J14" s="16">
        <v>0.03</v>
      </c>
      <c r="K14" s="16"/>
      <c r="L14" s="2"/>
      <c r="M14" s="57">
        <f t="shared" si="1"/>
        <v>0.24</v>
      </c>
      <c r="N14" s="18">
        <f t="shared" si="0"/>
        <v>0.94</v>
      </c>
      <c r="O14" s="4">
        <v>50</v>
      </c>
    </row>
    <row r="15" spans="1:18" ht="21.75" customHeight="1" x14ac:dyDescent="0.25">
      <c r="A15" s="2">
        <v>8</v>
      </c>
      <c r="B15" s="40" t="s">
        <v>733</v>
      </c>
      <c r="C15" s="9">
        <v>0.7</v>
      </c>
      <c r="D15" s="16"/>
      <c r="E15" s="16"/>
      <c r="F15" s="16">
        <v>0.06</v>
      </c>
      <c r="G15" s="16"/>
      <c r="H15" s="16">
        <v>0.06</v>
      </c>
      <c r="I15" s="16"/>
      <c r="J15" s="16">
        <v>0.03</v>
      </c>
      <c r="K15" s="16">
        <v>0.03</v>
      </c>
      <c r="L15" s="2"/>
      <c r="M15" s="57">
        <f t="shared" si="1"/>
        <v>0.18</v>
      </c>
      <c r="N15" s="18">
        <f t="shared" si="0"/>
        <v>0.87999999999999989</v>
      </c>
      <c r="O15" s="4">
        <v>45</v>
      </c>
    </row>
    <row r="16" spans="1:18" ht="21.75" customHeight="1" x14ac:dyDescent="0.25">
      <c r="A16" s="2">
        <v>9</v>
      </c>
      <c r="B16" s="40" t="s">
        <v>734</v>
      </c>
      <c r="C16" s="9">
        <v>0.7</v>
      </c>
      <c r="D16" s="16">
        <v>0.03</v>
      </c>
      <c r="E16" s="16"/>
      <c r="F16" s="16">
        <v>0.06</v>
      </c>
      <c r="G16" s="16"/>
      <c r="H16" s="16">
        <v>0.06</v>
      </c>
      <c r="I16" s="16">
        <v>0.03</v>
      </c>
      <c r="J16" s="16">
        <v>0.03</v>
      </c>
      <c r="K16" s="16">
        <v>0.03</v>
      </c>
      <c r="L16" s="2"/>
      <c r="M16" s="57">
        <f t="shared" si="1"/>
        <v>0.24</v>
      </c>
      <c r="N16" s="18">
        <f t="shared" si="0"/>
        <v>0.94</v>
      </c>
      <c r="O16" s="4">
        <v>50</v>
      </c>
    </row>
    <row r="17" spans="1:15" ht="16.5" x14ac:dyDescent="0.25">
      <c r="A17" s="2">
        <v>10</v>
      </c>
      <c r="B17" s="40" t="s">
        <v>735</v>
      </c>
      <c r="C17" s="9">
        <v>0.7</v>
      </c>
      <c r="D17" s="16">
        <v>0.03</v>
      </c>
      <c r="E17" s="16">
        <v>0.03</v>
      </c>
      <c r="F17" s="16"/>
      <c r="G17" s="16">
        <v>0.03</v>
      </c>
      <c r="H17" s="16">
        <v>0.06</v>
      </c>
      <c r="I17" s="16">
        <v>0.03</v>
      </c>
      <c r="J17" s="16">
        <v>0.03</v>
      </c>
      <c r="K17" s="16">
        <v>0.03</v>
      </c>
      <c r="L17" s="2"/>
      <c r="M17" s="57">
        <f>D17+E17+F17+G17+H17+I17+J17+K17</f>
        <v>0.24</v>
      </c>
      <c r="N17" s="18">
        <f t="shared" si="0"/>
        <v>0.94</v>
      </c>
      <c r="O17" s="4">
        <v>50</v>
      </c>
    </row>
    <row r="18" spans="1:15" ht="16.5" x14ac:dyDescent="0.25">
      <c r="A18" s="314" t="s">
        <v>21</v>
      </c>
      <c r="B18" s="314"/>
      <c r="C18" s="314"/>
      <c r="D18" s="314"/>
      <c r="E18" s="314"/>
      <c r="F18" s="314"/>
      <c r="G18" s="314"/>
      <c r="H18" s="314"/>
      <c r="I18" s="314"/>
      <c r="J18" s="314"/>
      <c r="K18" s="314"/>
      <c r="L18" s="314"/>
      <c r="M18" s="314"/>
      <c r="N18" s="314"/>
      <c r="O18" s="314"/>
    </row>
    <row r="20" spans="1:15" ht="18.75" x14ac:dyDescent="0.3">
      <c r="A20" s="312" t="s">
        <v>6</v>
      </c>
      <c r="B20" s="312"/>
      <c r="C20" s="312"/>
      <c r="D20" s="312"/>
      <c r="E20" s="312"/>
      <c r="F20" s="312"/>
      <c r="G20" s="312"/>
      <c r="H20" s="312"/>
      <c r="I20" s="312"/>
      <c r="J20" s="312"/>
      <c r="K20" s="312"/>
      <c r="L20" s="312"/>
      <c r="M20" s="312"/>
      <c r="N20" s="312"/>
      <c r="O20" s="312"/>
    </row>
    <row r="22" spans="1:15" ht="85.5" x14ac:dyDescent="0.25">
      <c r="A22" s="49" t="s">
        <v>7</v>
      </c>
      <c r="B22" s="49" t="s">
        <v>8</v>
      </c>
      <c r="C22" s="108" t="s">
        <v>9</v>
      </c>
      <c r="D22" s="335" t="s">
        <v>10</v>
      </c>
      <c r="E22" s="336"/>
      <c r="F22" s="336"/>
      <c r="G22" s="336"/>
      <c r="H22" s="336"/>
      <c r="I22" s="337"/>
      <c r="J22" s="51"/>
      <c r="K22" s="335" t="s">
        <v>11</v>
      </c>
      <c r="L22" s="337"/>
      <c r="M22" s="108" t="s">
        <v>12</v>
      </c>
      <c r="N22" s="108" t="s">
        <v>13</v>
      </c>
      <c r="O22" s="108" t="s">
        <v>14</v>
      </c>
    </row>
    <row r="23" spans="1:15" ht="49.5" x14ac:dyDescent="0.25">
      <c r="A23" s="6">
        <v>1</v>
      </c>
      <c r="B23" s="61" t="s">
        <v>736</v>
      </c>
      <c r="C23" s="32">
        <v>43770</v>
      </c>
      <c r="D23" s="344">
        <v>43800</v>
      </c>
      <c r="E23" s="463"/>
      <c r="F23" s="463"/>
      <c r="G23" s="463"/>
      <c r="H23" s="463"/>
      <c r="I23" s="345"/>
      <c r="J23" s="289"/>
      <c r="K23" s="369">
        <v>10</v>
      </c>
      <c r="L23" s="345"/>
      <c r="M23" s="23">
        <v>10</v>
      </c>
      <c r="N23" s="62"/>
      <c r="O23" s="110" t="s">
        <v>15</v>
      </c>
    </row>
    <row r="24" spans="1:15" ht="49.5" x14ac:dyDescent="0.25">
      <c r="A24" s="6">
        <v>2</v>
      </c>
      <c r="B24" s="61" t="s">
        <v>737</v>
      </c>
      <c r="C24" s="32">
        <v>43711</v>
      </c>
      <c r="D24" s="344">
        <v>43711</v>
      </c>
      <c r="E24" s="463"/>
      <c r="F24" s="463"/>
      <c r="G24" s="463"/>
      <c r="H24" s="463"/>
      <c r="I24" s="345"/>
      <c r="J24" s="289"/>
      <c r="K24" s="369">
        <v>3</v>
      </c>
      <c r="L24" s="345"/>
      <c r="M24" s="23">
        <v>3</v>
      </c>
      <c r="N24" s="62"/>
      <c r="O24" s="110" t="s">
        <v>15</v>
      </c>
    </row>
    <row r="25" spans="1:15" ht="49.5" x14ac:dyDescent="0.25">
      <c r="A25" s="6">
        <v>3</v>
      </c>
      <c r="B25" s="61" t="s">
        <v>738</v>
      </c>
      <c r="C25" s="23" t="s">
        <v>259</v>
      </c>
      <c r="D25" s="369" t="s">
        <v>259</v>
      </c>
      <c r="E25" s="463"/>
      <c r="F25" s="463"/>
      <c r="G25" s="463"/>
      <c r="H25" s="463"/>
      <c r="I25" s="345"/>
      <c r="J25" s="289"/>
      <c r="K25" s="369">
        <v>4</v>
      </c>
      <c r="L25" s="345"/>
      <c r="M25" s="23">
        <v>4</v>
      </c>
      <c r="N25" s="62"/>
      <c r="O25" s="110" t="s">
        <v>15</v>
      </c>
    </row>
    <row r="26" spans="1:15" ht="33" x14ac:dyDescent="0.25">
      <c r="A26" s="6"/>
      <c r="B26" s="61" t="s">
        <v>739</v>
      </c>
      <c r="C26" s="23" t="s">
        <v>740</v>
      </c>
      <c r="D26" s="331" t="s">
        <v>740</v>
      </c>
      <c r="E26" s="332"/>
      <c r="F26" s="332"/>
      <c r="G26" s="332"/>
      <c r="H26" s="332"/>
      <c r="I26" s="333"/>
      <c r="J26" s="289"/>
      <c r="K26" s="369">
        <v>1</v>
      </c>
      <c r="L26" s="345"/>
      <c r="M26" s="23">
        <v>1</v>
      </c>
      <c r="N26" s="62"/>
      <c r="O26" s="110" t="s">
        <v>134</v>
      </c>
    </row>
    <row r="27" spans="1:15" ht="49.5" x14ac:dyDescent="0.25">
      <c r="A27" s="6"/>
      <c r="B27" s="61" t="s">
        <v>741</v>
      </c>
      <c r="C27" s="32" t="s">
        <v>742</v>
      </c>
      <c r="D27" s="344" t="s">
        <v>743</v>
      </c>
      <c r="E27" s="495"/>
      <c r="F27" s="495"/>
      <c r="G27" s="495"/>
      <c r="H27" s="495"/>
      <c r="I27" s="496"/>
      <c r="J27" s="290"/>
      <c r="K27" s="369">
        <v>9</v>
      </c>
      <c r="L27" s="345"/>
      <c r="M27" s="23">
        <v>9</v>
      </c>
      <c r="N27" s="62"/>
      <c r="O27" s="110" t="s">
        <v>134</v>
      </c>
    </row>
    <row r="28" spans="1:15" ht="49.5" x14ac:dyDescent="0.25">
      <c r="A28" s="6"/>
      <c r="B28" s="61" t="s">
        <v>744</v>
      </c>
      <c r="C28" s="32">
        <v>43740</v>
      </c>
      <c r="D28" s="344" t="s">
        <v>522</v>
      </c>
      <c r="E28" s="495"/>
      <c r="F28" s="495"/>
      <c r="G28" s="495"/>
      <c r="H28" s="495"/>
      <c r="I28" s="496"/>
      <c r="J28" s="290"/>
      <c r="K28" s="369">
        <v>2</v>
      </c>
      <c r="L28" s="345"/>
      <c r="M28" s="23">
        <v>2</v>
      </c>
      <c r="N28" s="62"/>
      <c r="O28" s="110" t="s">
        <v>15</v>
      </c>
    </row>
    <row r="29" spans="1:15" ht="49.5" x14ac:dyDescent="0.25">
      <c r="A29" s="6"/>
      <c r="B29" s="61" t="s">
        <v>745</v>
      </c>
      <c r="C29" s="32" t="s">
        <v>522</v>
      </c>
      <c r="D29" s="344">
        <v>43741</v>
      </c>
      <c r="E29" s="495"/>
      <c r="F29" s="495"/>
      <c r="G29" s="495"/>
      <c r="H29" s="495"/>
      <c r="I29" s="496"/>
      <c r="J29" s="290"/>
      <c r="K29" s="369">
        <v>10</v>
      </c>
      <c r="L29" s="345"/>
      <c r="M29" s="23">
        <v>10</v>
      </c>
      <c r="N29" s="62"/>
      <c r="O29" s="110" t="s">
        <v>15</v>
      </c>
    </row>
    <row r="30" spans="1:15" ht="49.5" x14ac:dyDescent="0.25">
      <c r="A30" s="6">
        <v>4</v>
      </c>
      <c r="B30" s="61" t="s">
        <v>746</v>
      </c>
      <c r="C30" s="32">
        <v>43741</v>
      </c>
      <c r="D30" s="344">
        <v>76613</v>
      </c>
      <c r="E30" s="463"/>
      <c r="F30" s="463"/>
      <c r="G30" s="463"/>
      <c r="H30" s="463"/>
      <c r="I30" s="345"/>
      <c r="J30" s="289"/>
      <c r="K30" s="369">
        <v>8</v>
      </c>
      <c r="L30" s="345"/>
      <c r="M30" s="23">
        <v>8</v>
      </c>
      <c r="N30" s="62"/>
      <c r="O30" s="62"/>
    </row>
    <row r="32" spans="1:15" ht="15.75" x14ac:dyDescent="0.25">
      <c r="K32" s="328" t="s">
        <v>16</v>
      </c>
      <c r="L32" s="328"/>
      <c r="M32" s="328"/>
      <c r="N32" s="328"/>
      <c r="O32" s="328"/>
    </row>
    <row r="33" spans="11:15" ht="15.75" x14ac:dyDescent="0.25">
      <c r="K33" s="329" t="s">
        <v>17</v>
      </c>
      <c r="L33" s="329"/>
      <c r="M33" s="329"/>
      <c r="N33" s="329"/>
      <c r="O33" s="329"/>
    </row>
  </sheetData>
  <mergeCells count="30">
    <mergeCell ref="A2:I2"/>
    <mergeCell ref="A4:O4"/>
    <mergeCell ref="A5:O5"/>
    <mergeCell ref="A6:A7"/>
    <mergeCell ref="B6:B7"/>
    <mergeCell ref="C6:C7"/>
    <mergeCell ref="N6:N7"/>
    <mergeCell ref="O6:O7"/>
    <mergeCell ref="A18:O18"/>
    <mergeCell ref="A20:O20"/>
    <mergeCell ref="D22:I22"/>
    <mergeCell ref="K22:L22"/>
    <mergeCell ref="D23:I23"/>
    <mergeCell ref="K23:L23"/>
    <mergeCell ref="D24:I24"/>
    <mergeCell ref="K24:L24"/>
    <mergeCell ref="D25:I25"/>
    <mergeCell ref="K25:L25"/>
    <mergeCell ref="D26:I26"/>
    <mergeCell ref="K26:L26"/>
    <mergeCell ref="D30:I30"/>
    <mergeCell ref="K30:L30"/>
    <mergeCell ref="K32:O32"/>
    <mergeCell ref="K33:O33"/>
    <mergeCell ref="D27:I27"/>
    <mergeCell ref="K27:L27"/>
    <mergeCell ref="D28:I28"/>
    <mergeCell ref="K28:L28"/>
    <mergeCell ref="D29:I29"/>
    <mergeCell ref="K29:L29"/>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TỔNG HỢP KL</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Sheet5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Yen-TCHC</cp:lastModifiedBy>
  <cp:lastPrinted>2019-03-25T07:49:48Z</cp:lastPrinted>
  <dcterms:created xsi:type="dcterms:W3CDTF">2019-01-10T04:30:31Z</dcterms:created>
  <dcterms:modified xsi:type="dcterms:W3CDTF">2019-03-27T12:33:20Z</dcterms:modified>
</cp:coreProperties>
</file>